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400" windowHeight="11340"/>
  </bookViews>
  <sheets>
    <sheet name="Функцион. " sheetId="1" r:id="rId1"/>
  </sheets>
  <definedNames>
    <definedName name="_xlnm.Print_Area" localSheetId="0">'Функцион. '!$A$1:$F$510</definedName>
  </definedNames>
  <calcPr calcId="145621"/>
</workbook>
</file>

<file path=xl/calcChain.xml><?xml version="1.0" encoding="utf-8"?>
<calcChain xmlns="http://schemas.openxmlformats.org/spreadsheetml/2006/main">
  <c r="F33" i="1" l="1"/>
  <c r="F39" i="1"/>
  <c r="F131" i="1" l="1"/>
  <c r="F130" i="1" s="1"/>
  <c r="F129" i="1" s="1"/>
  <c r="F112" i="1" l="1"/>
  <c r="F111" i="1" s="1"/>
  <c r="F110" i="1" s="1"/>
  <c r="F85" i="1"/>
  <c r="F449" i="1" l="1"/>
  <c r="F339" i="1"/>
  <c r="F338" i="1"/>
  <c r="F335" i="1"/>
  <c r="F307" i="1"/>
  <c r="F293" i="1"/>
  <c r="F200" i="1"/>
  <c r="F192" i="1"/>
  <c r="F166" i="1"/>
  <c r="F165" i="1"/>
  <c r="F126" i="1"/>
  <c r="F120" i="1"/>
  <c r="F97" i="1"/>
  <c r="F90" i="1"/>
  <c r="F72" i="1"/>
  <c r="F34" i="1"/>
  <c r="F23" i="1"/>
  <c r="F19" i="1"/>
  <c r="F408" i="1"/>
  <c r="F298" i="1"/>
  <c r="F297" i="1" s="1"/>
  <c r="F296" i="1" s="1"/>
  <c r="F494" i="1"/>
  <c r="F493" i="1" s="1"/>
  <c r="F492" i="1" s="1"/>
  <c r="F491" i="1" s="1"/>
  <c r="F490" i="1" s="1"/>
  <c r="F417" i="1"/>
  <c r="F393" i="1"/>
  <c r="F392" i="1" s="1"/>
  <c r="F391" i="1" s="1"/>
  <c r="F275" i="1"/>
  <c r="F274" i="1" s="1"/>
  <c r="F273" i="1" s="1"/>
  <c r="F272" i="1" s="1"/>
  <c r="F218" i="1"/>
  <c r="F217" i="1" s="1"/>
  <c r="F216" i="1" s="1"/>
  <c r="F167" i="1"/>
  <c r="F169" i="1"/>
  <c r="F171" i="1"/>
  <c r="F173" i="1"/>
  <c r="F175" i="1"/>
  <c r="F177" i="1"/>
  <c r="F179" i="1"/>
  <c r="F181" i="1"/>
  <c r="F183" i="1"/>
  <c r="F185" i="1"/>
  <c r="F187" i="1"/>
  <c r="F161" i="1"/>
  <c r="F151" i="1"/>
  <c r="F150" i="1" s="1"/>
  <c r="F149" i="1" s="1"/>
  <c r="F121" i="1"/>
  <c r="F108" i="1"/>
  <c r="F107" i="1" s="1"/>
  <c r="F106" i="1" s="1"/>
  <c r="F105" i="1" s="1"/>
  <c r="F428" i="1" l="1"/>
  <c r="F426" i="1"/>
  <c r="F271" i="1" l="1"/>
  <c r="F316" i="1"/>
  <c r="F190" i="1" l="1"/>
  <c r="F66" i="1"/>
  <c r="F41" i="1"/>
  <c r="F28" i="1"/>
  <c r="F75" i="1"/>
  <c r="F74" i="1"/>
  <c r="F425" i="1"/>
  <c r="F402" i="1"/>
  <c r="F471" i="1"/>
  <c r="F463" i="1"/>
  <c r="F383" i="1"/>
  <c r="F382" i="1"/>
  <c r="F378" i="1"/>
  <c r="F320" i="1"/>
  <c r="F313" i="1"/>
  <c r="F311" i="1"/>
  <c r="F288" i="1"/>
  <c r="F400" i="1" l="1"/>
  <c r="F416" i="1"/>
  <c r="F268" i="1" l="1"/>
  <c r="F241" i="1"/>
  <c r="F309" i="1" l="1"/>
  <c r="F47" i="1"/>
  <c r="F468" i="1"/>
  <c r="F305" i="1"/>
  <c r="F368" i="1" l="1"/>
  <c r="F13" i="1" l="1"/>
  <c r="F12" i="1" s="1"/>
  <c r="F11" i="1" s="1"/>
  <c r="F10" i="1" s="1"/>
  <c r="F18" i="1"/>
  <c r="F22" i="1"/>
  <c r="F24" i="1"/>
  <c r="F27" i="1"/>
  <c r="F26" i="1" s="1"/>
  <c r="F32" i="1"/>
  <c r="F38" i="1"/>
  <c r="F40" i="1"/>
  <c r="F43" i="1"/>
  <c r="F45" i="1"/>
  <c r="F48" i="1"/>
  <c r="F51" i="1"/>
  <c r="F54" i="1"/>
  <c r="F59" i="1"/>
  <c r="F58" i="1" s="1"/>
  <c r="F57" i="1" s="1"/>
  <c r="F56" i="1" s="1"/>
  <c r="F65" i="1"/>
  <c r="F64" i="1" s="1"/>
  <c r="F63" i="1" s="1"/>
  <c r="F62" i="1" s="1"/>
  <c r="F70" i="1"/>
  <c r="F73" i="1"/>
  <c r="F76" i="1"/>
  <c r="F79" i="1"/>
  <c r="F78" i="1" s="1"/>
  <c r="F84" i="1"/>
  <c r="F83" i="1" s="1"/>
  <c r="F82" i="1" s="1"/>
  <c r="F81" i="1" s="1"/>
  <c r="F89" i="1"/>
  <c r="F91" i="1"/>
  <c r="F96" i="1"/>
  <c r="F95" i="1" s="1"/>
  <c r="F94" i="1" s="1"/>
  <c r="F102" i="1"/>
  <c r="F101" i="1" s="1"/>
  <c r="F100" i="1" s="1"/>
  <c r="F99" i="1" s="1"/>
  <c r="F98" i="1" s="1"/>
  <c r="F117" i="1"/>
  <c r="F119" i="1"/>
  <c r="F125" i="1"/>
  <c r="F127" i="1"/>
  <c r="F137" i="1"/>
  <c r="F136" i="1" s="1"/>
  <c r="F135" i="1" s="1"/>
  <c r="F141" i="1"/>
  <c r="F140" i="1" s="1"/>
  <c r="F139" i="1" s="1"/>
  <c r="F146" i="1"/>
  <c r="F145" i="1" s="1"/>
  <c r="F144" i="1" s="1"/>
  <c r="F143" i="1" s="1"/>
  <c r="F155" i="1"/>
  <c r="F154" i="1" s="1"/>
  <c r="F163" i="1"/>
  <c r="F160" i="1" s="1"/>
  <c r="F189" i="1"/>
  <c r="F193" i="1"/>
  <c r="F199" i="1"/>
  <c r="F198" i="1" s="1"/>
  <c r="F197" i="1" s="1"/>
  <c r="F201" i="1"/>
  <c r="F205" i="1"/>
  <c r="F204" i="1" s="1"/>
  <c r="F208" i="1"/>
  <c r="F207" i="1" s="1"/>
  <c r="F214" i="1"/>
  <c r="F213" i="1" s="1"/>
  <c r="F212" i="1" s="1"/>
  <c r="F211" i="1" s="1"/>
  <c r="F223" i="1"/>
  <c r="F222" i="1" s="1"/>
  <c r="F221" i="1" s="1"/>
  <c r="F228" i="1"/>
  <c r="F230" i="1"/>
  <c r="F232" i="1"/>
  <c r="F234" i="1"/>
  <c r="F236" i="1"/>
  <c r="F238" i="1"/>
  <c r="F240" i="1"/>
  <c r="F242" i="1"/>
  <c r="F244" i="1"/>
  <c r="F246" i="1"/>
  <c r="F248" i="1"/>
  <c r="F250" i="1"/>
  <c r="F252" i="1"/>
  <c r="F254" i="1"/>
  <c r="F256" i="1"/>
  <c r="F259" i="1"/>
  <c r="F261" i="1"/>
  <c r="F263" i="1"/>
  <c r="F265" i="1"/>
  <c r="F267" i="1"/>
  <c r="F270" i="1"/>
  <c r="F269" i="1" s="1"/>
  <c r="F280" i="1"/>
  <c r="F279" i="1" s="1"/>
  <c r="F278" i="1" s="1"/>
  <c r="F277" i="1" s="1"/>
  <c r="F287" i="1"/>
  <c r="F286" i="1" s="1"/>
  <c r="F290" i="1"/>
  <c r="F292" i="1"/>
  <c r="F294" i="1"/>
  <c r="F304" i="1"/>
  <c r="F306" i="1"/>
  <c r="F308" i="1"/>
  <c r="F310" i="1"/>
  <c r="F312" i="1"/>
  <c r="F315" i="1"/>
  <c r="F314" i="1" s="1"/>
  <c r="F319" i="1"/>
  <c r="F321" i="1"/>
  <c r="F323" i="1"/>
  <c r="F326" i="1"/>
  <c r="F325" i="1" s="1"/>
  <c r="F332" i="1"/>
  <c r="F334" i="1"/>
  <c r="F337" i="1"/>
  <c r="F336" i="1" s="1"/>
  <c r="F347" i="1"/>
  <c r="F349" i="1"/>
  <c r="F353" i="1"/>
  <c r="F352" i="1" s="1"/>
  <c r="F351" i="1" s="1"/>
  <c r="F359" i="1"/>
  <c r="F358" i="1" s="1"/>
  <c r="F357" i="1" s="1"/>
  <c r="F356" i="1" s="1"/>
  <c r="F363" i="1"/>
  <c r="F362" i="1" s="1"/>
  <c r="F361" i="1" s="1"/>
  <c r="F370" i="1"/>
  <c r="F377" i="1"/>
  <c r="F376" i="1" s="1"/>
  <c r="F375" i="1" s="1"/>
  <c r="F381" i="1"/>
  <c r="F380" i="1" s="1"/>
  <c r="F379" i="1" s="1"/>
  <c r="F386" i="1"/>
  <c r="F385" i="1" s="1"/>
  <c r="F384" i="1" s="1"/>
  <c r="F397" i="1"/>
  <c r="F399" i="1"/>
  <c r="F401" i="1"/>
  <c r="F404" i="1"/>
  <c r="F406" i="1"/>
  <c r="F411" i="1"/>
  <c r="F410" i="1" s="1"/>
  <c r="F415" i="1"/>
  <c r="F420" i="1"/>
  <c r="F419" i="1" s="1"/>
  <c r="F427" i="1"/>
  <c r="F434" i="1"/>
  <c r="F433" i="1" s="1"/>
  <c r="F432" i="1" s="1"/>
  <c r="F431" i="1" s="1"/>
  <c r="F439" i="1"/>
  <c r="F438" i="1" s="1"/>
  <c r="F437" i="1" s="1"/>
  <c r="F444" i="1"/>
  <c r="F443" i="1" s="1"/>
  <c r="F442" i="1" s="1"/>
  <c r="F441" i="1" s="1"/>
  <c r="F448" i="1"/>
  <c r="F447" i="1" s="1"/>
  <c r="F446" i="1" s="1"/>
  <c r="F452" i="1"/>
  <c r="F451" i="1" s="1"/>
  <c r="F450" i="1" s="1"/>
  <c r="F457" i="1"/>
  <c r="F456" i="1" s="1"/>
  <c r="F455" i="1" s="1"/>
  <c r="F462" i="1"/>
  <c r="F461" i="1" s="1"/>
  <c r="F460" i="1" s="1"/>
  <c r="F466" i="1"/>
  <c r="F465" i="1" s="1"/>
  <c r="F470" i="1"/>
  <c r="F469" i="1" s="1"/>
  <c r="F473" i="1"/>
  <c r="F472" i="1" s="1"/>
  <c r="F479" i="1"/>
  <c r="F478" i="1" s="1"/>
  <c r="F477" i="1" s="1"/>
  <c r="F476" i="1" s="1"/>
  <c r="F485" i="1"/>
  <c r="F484" i="1" s="1"/>
  <c r="F488" i="1"/>
  <c r="F487" i="1" s="1"/>
  <c r="F500" i="1"/>
  <c r="F499" i="1" s="1"/>
  <c r="F498" i="1" s="1"/>
  <c r="F497" i="1" s="1"/>
  <c r="F496" i="1" s="1"/>
  <c r="F506" i="1"/>
  <c r="F508" i="1"/>
  <c r="F414" i="1" l="1"/>
  <c r="F413" i="1" s="1"/>
  <c r="F403" i="1"/>
  <c r="F116" i="1"/>
  <c r="F424" i="1"/>
  <c r="F423" i="1" s="1"/>
  <c r="F422" i="1" s="1"/>
  <c r="F134" i="1"/>
  <c r="F88" i="1"/>
  <c r="F87" i="1" s="1"/>
  <c r="F86" i="1" s="1"/>
  <c r="F69" i="1"/>
  <c r="F68" i="1" s="1"/>
  <c r="F67" i="1" s="1"/>
  <c r="F483" i="1"/>
  <c r="F482" i="1" s="1"/>
  <c r="F481" i="1" s="1"/>
  <c r="F505" i="1"/>
  <c r="F504" i="1" s="1"/>
  <c r="F503" i="1" s="1"/>
  <c r="F502" i="1" s="1"/>
  <c r="F124" i="1"/>
  <c r="F123" i="1" s="1"/>
  <c r="F396" i="1"/>
  <c r="F374" i="1"/>
  <c r="F331" i="1"/>
  <c r="F330" i="1" s="1"/>
  <c r="F329" i="1" s="1"/>
  <c r="F328" i="1" s="1"/>
  <c r="F464" i="1"/>
  <c r="F459" i="1" s="1"/>
  <c r="F454" i="1" s="1"/>
  <c r="F355" i="1"/>
  <c r="F436" i="1"/>
  <c r="F346" i="1"/>
  <c r="F345" i="1" s="1"/>
  <c r="F340" i="1" s="1"/>
  <c r="F318" i="1"/>
  <c r="F317" i="1" s="1"/>
  <c r="F367" i="1"/>
  <c r="F366" i="1" s="1"/>
  <c r="F258" i="1"/>
  <c r="F227" i="1"/>
  <c r="F115" i="1"/>
  <c r="F42" i="1"/>
  <c r="F17" i="1"/>
  <c r="F16" i="1" s="1"/>
  <c r="F15" i="1" s="1"/>
  <c r="F303" i="1"/>
  <c r="F302" i="1" s="1"/>
  <c r="F289" i="1"/>
  <c r="F153" i="1"/>
  <c r="F148" i="1" s="1"/>
  <c r="F37" i="1"/>
  <c r="F203" i="1"/>
  <c r="F196" i="1" s="1"/>
  <c r="F114" i="1" l="1"/>
  <c r="F285" i="1"/>
  <c r="F284" i="1" s="1"/>
  <c r="F283" i="1" s="1"/>
  <c r="F301" i="1"/>
  <c r="F300" i="1" s="1"/>
  <c r="F365" i="1"/>
  <c r="F104" i="1"/>
  <c r="F395" i="1"/>
  <c r="F226" i="1"/>
  <c r="F225" i="1" s="1"/>
  <c r="F220" i="1" s="1"/>
  <c r="F210" i="1" s="1"/>
  <c r="F133" i="1"/>
  <c r="F430" i="1"/>
  <c r="F31" i="1"/>
  <c r="F30" i="1" s="1"/>
  <c r="F29" i="1" s="1"/>
  <c r="F9" i="1" s="1"/>
  <c r="F282" i="1" l="1"/>
  <c r="F390" i="1"/>
  <c r="F389" i="1" s="1"/>
  <c r="F510" i="1" s="1"/>
</calcChain>
</file>

<file path=xl/sharedStrings.xml><?xml version="1.0" encoding="utf-8"?>
<sst xmlns="http://schemas.openxmlformats.org/spreadsheetml/2006/main" count="2072" uniqueCount="495">
  <si>
    <t>ВСЕГО   РАСХОДОВ</t>
  </si>
  <si>
    <t>500</t>
  </si>
  <si>
    <t>16 0 06 87720</t>
  </si>
  <si>
    <t>1401</t>
  </si>
  <si>
    <t>1400</t>
  </si>
  <si>
    <t xml:space="preserve">Межбюджетные трансферты </t>
  </si>
  <si>
    <t>Финансовое обеспечение государственных полномочий Амурской области по расчету и предоставлению дотаций на выравнивание бюджетной обеспеченности поселений бюджетам городских и сельских поселений</t>
  </si>
  <si>
    <t>16 0 06 S7710</t>
  </si>
  <si>
    <t>Выравнивание обеспеченности муниципальных образований по реализации ими отдельных расходных обязательств</t>
  </si>
  <si>
    <t>16 0 06 00000</t>
  </si>
  <si>
    <t>Основное мероприятие «Выравнивание бюджетной обеспеченности поселений»</t>
  </si>
  <si>
    <t>16 0 00 00000</t>
  </si>
  <si>
    <t>Муниципальная программа "Повышение эффективности управления муниципальными финансами и муниципальным долгом Благовещенского района"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</si>
  <si>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</si>
  <si>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</si>
  <si>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700</t>
  </si>
  <si>
    <t>16 0 04 41630</t>
  </si>
  <si>
    <t>1301</t>
  </si>
  <si>
    <t>1300</t>
  </si>
  <si>
    <t>Обслуживание государственного (муниципального) долга</t>
  </si>
  <si>
    <t>Обслуживание муниципального долга района</t>
  </si>
  <si>
    <t>16 0 04 00000</t>
  </si>
  <si>
    <t>Основное мероприятие «Осуществление эффективного управления муниципальным долгом Благовещенского района»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</si>
  <si>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</si>
  <si>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</si>
  <si>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200</t>
  </si>
  <si>
    <t>09 0 04 40830</t>
  </si>
  <si>
    <t>1101</t>
  </si>
  <si>
    <t>1100</t>
  </si>
  <si>
    <t>Закупка товаров, работ и услуг для обеспечения государственных (муниципальных) нужд</t>
  </si>
  <si>
    <t>09 0 04 00000</t>
  </si>
  <si>
    <t>Материально-техническое оснащение Центра тестирования, проведение районных фестивалей среди всех слоев населения</t>
  </si>
  <si>
    <t>Основное мероприятие "Поэтапное внедрение Всероссийского физкультурно-спортивного комплекса "Готов к труду и обороне" (ГТО) на территории Благовещенского района"</t>
  </si>
  <si>
    <t>09 0 03 40820</t>
  </si>
  <si>
    <t>Проведение спортивных соревнований на разных уровнях района, области и России, включая в себя обеспечение участников питанием, проживанием и транспортных услуг, приобретение призов</t>
  </si>
  <si>
    <t>09 0 03 00000</t>
  </si>
  <si>
    <t>Основное мероприятие: "Проведение массовых спортивных мероприятий"</t>
  </si>
  <si>
    <t>09 0 00 00000</t>
  </si>
  <si>
    <t>Муниципальная программа «Развитие физической культуры и спорта на территории Благовещенского района»</t>
  </si>
  <si>
    <t>Физическая культура</t>
  </si>
  <si>
    <t>ФИЗИЧЕСКАЯ КУЛЬТУРА И СПОРТ</t>
  </si>
  <si>
    <t>600</t>
  </si>
  <si>
    <t>88 8 00 81210</t>
  </si>
  <si>
    <t>1006</t>
  </si>
  <si>
    <t>Предоставление субсидий бюджетным, автономным учреждениям и иным некоммерческим организациям</t>
  </si>
  <si>
    <t>Субсидии отдельным общественным организациям и иным некоммерческим объединениям</t>
  </si>
  <si>
    <t>88 8 00 00000</t>
  </si>
  <si>
    <t>Непрограммные расходы</t>
  </si>
  <si>
    <t>88 0 00 00000</t>
  </si>
  <si>
    <t>Другие вопросы в области социальной политики</t>
  </si>
  <si>
    <t>300</t>
  </si>
  <si>
    <t>03 2 11 70000</t>
  </si>
  <si>
    <t>1004</t>
  </si>
  <si>
    <t>Социальное обеспечение и иные выплаты населению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</si>
  <si>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</si>
  <si>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03 2 11 00000</t>
  </si>
  <si>
    <t>Основное мероприятие: "Дополнительные гарантии по социальной поддержке детей-сирот и детей, оставшихся без попечения родителей, лиц из числа детей-сирот и дней, оставшихся без попечения родителей"</t>
  </si>
  <si>
    <t>03 2 08 11020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</si>
  <si>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</si>
  <si>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03 2 08 00000</t>
  </si>
  <si>
    <t>Основное мероприятие: "Выплата единовременного пособия при всех формах устройства детей, лишенных родительского попечения, в семью"</t>
  </si>
  <si>
    <t>03 2 07 87700</t>
  </si>
  <si>
    <t>03 2 07 00000</t>
  </si>
  <si>
    <t>Основное мероприятие: "Оплата содержания ребёнка в семье опекуна и приемной семье, а также вознаграждения приёмному родителю"</t>
  </si>
  <si>
    <t>03 2 00 00000</t>
  </si>
  <si>
    <t>Подпрограмма "Развитие системы защиты прав детей"</t>
  </si>
  <si>
    <t>03 1 02 87250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</si>
  <si>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</si>
  <si>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03 1 02 00000</t>
  </si>
  <si>
    <t>Основное мероприятие: "Компенсация части родительской платы за присмотр и уход за детьми в дошкольных образовательных организациях"</t>
  </si>
  <si>
    <t>03 1 00 00000</t>
  </si>
  <si>
    <t>Подпрограмма "Развитие дошкольного, общего и дополнительного образования детей"</t>
  </si>
  <si>
    <t>03 0 00 00000</t>
  </si>
  <si>
    <t>Муниципальная программа "Развитие образования Благовещенского района"</t>
  </si>
  <si>
    <t>400</t>
  </si>
  <si>
    <t>88 8 00 R0820</t>
  </si>
  <si>
    <t>Капитальные вложения в объекты недвижимого имущества государственной (муниципальной) собственности</t>
  </si>
  <si>
    <t>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</si>
  <si>
    <t>Охрана семьи и детства</t>
  </si>
  <si>
    <t>88 8 00 81770</t>
  </si>
  <si>
    <t>1003</t>
  </si>
  <si>
    <t>Социальная поддержка почетным гражданам Благовещенского района</t>
  </si>
  <si>
    <t>08 0 01 L4970</t>
  </si>
  <si>
    <t>Реализация мероприятий по обеспечению жильем молодых семей</t>
  </si>
  <si>
    <t>08 0 01 00000</t>
  </si>
  <si>
    <t>Основное мероприятие: "Обеспечение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</t>
  </si>
  <si>
    <t>08 0 00 00000</t>
  </si>
  <si>
    <t>Муниципальная программа "Обеспечение жильем молодых семей Благовещенского района"</t>
  </si>
  <si>
    <t>02 1 01 L5761</t>
  </si>
  <si>
    <t>Обеспечение комплексного развития сельских территорий (в части мероприятий по улучшению жилищных условий граждан, проживающих на сельских территориях)</t>
  </si>
  <si>
    <t>02 1 01 00000</t>
  </si>
  <si>
    <t>Основное мероприятие: "Развитие жилищного строительства на сельских территориях и повышение уровня благоустройства домовладений"</t>
  </si>
  <si>
    <t>02 1 00 00000</t>
  </si>
  <si>
    <t>Подпрограмма "Обеспечение доступным и комфортным жильем сельского населения Благовещенского района"</t>
  </si>
  <si>
    <t>02 0 00 00000</t>
  </si>
  <si>
    <t>Муниципальная программа  "Комплексное развитие сельских территорий Благовещенского района Амурской области"</t>
  </si>
  <si>
    <t>14 0 01 40700</t>
  </si>
  <si>
    <t>Ремонтные работы</t>
  </si>
  <si>
    <t>14 0 01 00000</t>
  </si>
  <si>
    <t>Основное мероприятие: «Финансовая поддержка – 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помещениях»</t>
  </si>
  <si>
    <t>14 0 00 00000</t>
  </si>
  <si>
    <t>Муниципальная программа 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</si>
  <si>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1000</t>
  </si>
  <si>
    <t>Социальное обеспечение населения</t>
  </si>
  <si>
    <t>88 8 00 81760</t>
  </si>
  <si>
    <t>Доплаты к пенсиям муниципальных служащих</t>
  </si>
  <si>
    <t>Пенсионное обеспечение</t>
  </si>
  <si>
    <t>СОЦИАЛЬНАЯ ПОЛИТИКА</t>
  </si>
  <si>
    <t>88 8 00 20590</t>
  </si>
  <si>
    <t>0804</t>
  </si>
  <si>
    <t>0800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</si>
  <si>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</si>
  <si>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</si>
  <si>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обеспечение деятельности (оказание услуг) муниципальных учреждений </t>
  </si>
  <si>
    <t>Другие вопросы в области культуры, кинематографии</t>
  </si>
  <si>
    <t>88 8 00 82070</t>
  </si>
  <si>
    <t>0801</t>
  </si>
  <si>
    <t>Финансовое обеспечение расходных обязательств, возникающих при исполнении переданных полномочий бюджетами сельских поселений в части оплаты труда технического персонала филиалов районного учреждения культуры</t>
  </si>
  <si>
    <t>88 8 00 82000</t>
  </si>
  <si>
    <t>Прочие межбюджетные трансферты бюджету муниципального района от бюджетов поселений</t>
  </si>
  <si>
    <t>15 0 03 41710</t>
  </si>
  <si>
    <t>Закупка товаров, работ и услуг для государственных (муниципальных) нужд</t>
  </si>
  <si>
    <t>Культурно-досуговые мероприятия</t>
  </si>
  <si>
    <t>15 0 03 00000</t>
  </si>
  <si>
    <t>Основное мероприятие «Мероприятия в сфере культуры и искусства»</t>
  </si>
  <si>
    <t>15 0 02  S7710</t>
  </si>
  <si>
    <t>15 0 02 20590</t>
  </si>
  <si>
    <t>15 0 02 00000</t>
  </si>
  <si>
    <t>Основное мероприятие «Организация библиотечного обслуживания населения Благовещенского района, комплектование и обеспечение сохранности библиотечных фондов»</t>
  </si>
  <si>
    <t>15 0 01 42100</t>
  </si>
  <si>
    <t>Финансовое обеспечение расходных обязательств, возникающих при исполнении переданных полномочий бюджетами сельских поселений в части создания условий для организации досуга и обеспечения жителей поселений услугами организаций культуры</t>
  </si>
  <si>
    <t>15 0 01 S7710</t>
  </si>
  <si>
    <t>15 0 01 20590</t>
  </si>
  <si>
    <t>15 0 01 00000</t>
  </si>
  <si>
    <t>Основное мероприятие  «Создание условий для организации досуга и обеспечения жителей района услугами организаций культуры»</t>
  </si>
  <si>
    <t>15 0 00 00000</t>
  </si>
  <si>
    <t>Муниципальная программа  «Культура Благовещенского района»</t>
  </si>
  <si>
    <t xml:space="preserve">Культура </t>
  </si>
  <si>
    <t>КУЛЬТУРА, КИНЕМАТОГРАФИЯ</t>
  </si>
  <si>
    <t>03 3 01 20190</t>
  </si>
  <si>
    <t>0709</t>
  </si>
  <si>
    <t>0700</t>
  </si>
  <si>
    <t>Расходы на обеспечение функций исполнительных органов местного самоуправления</t>
  </si>
  <si>
    <t>03 3 01 00000</t>
  </si>
  <si>
    <t>Основное мероприятие: "Расходы на обеспечение функций исполнительных органов (управления образования)"</t>
  </si>
  <si>
    <t>03 3 00 00000</t>
  </si>
  <si>
    <t>Подпрограмма "Обеспечение реализации муниципальной программы "Развитие образования Благовещенского района муниципальной программа "Развитие образования Благовещенского района  и прочие мероприятия в области образования"</t>
  </si>
  <si>
    <t>03 2 06 87300</t>
  </si>
  <si>
    <t>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</si>
  <si>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03 2 06 00000</t>
  </si>
  <si>
    <t>Основное мероприятие: "Организация и осуществление деятельности по опеке и попечительству в отношении несовершеннолетних"</t>
  </si>
  <si>
    <t>03 1 04 80740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</si>
  <si>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</si>
  <si>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03 1 04 00000</t>
  </si>
  <si>
    <t>Основное мероприятие: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</si>
  <si>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 xml:space="preserve">Подпрограмма "Развитие дошкольного, общего и дополнительного образования детей" </t>
  </si>
  <si>
    <t>800</t>
  </si>
  <si>
    <t>88 8 00 20190</t>
  </si>
  <si>
    <t>Иные бюджетные ассигнования</t>
  </si>
  <si>
    <t>Другие вопросы в области образования</t>
  </si>
  <si>
    <t>88 8 00 81780</t>
  </si>
  <si>
    <t>0707</t>
  </si>
  <si>
    <t>Премии и гранты</t>
  </si>
  <si>
    <t>Ежегодная премия главы Благовещенского района за вклад в реализацию молодежной политики на территории Благовещенского района</t>
  </si>
  <si>
    <t>03 2 01 S7500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</si>
  <si>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</si>
  <si>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03 2 01 00000</t>
  </si>
  <si>
    <t>Основное мероприятие "Частичная оплата стоимости путевое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</t>
  </si>
  <si>
    <t xml:space="preserve">Молодежная политика </t>
  </si>
  <si>
    <t>16 0 01 20190</t>
  </si>
  <si>
    <t>0705</t>
  </si>
  <si>
    <t>16 0 01 00000</t>
  </si>
  <si>
    <t>Основное мероприятие «Обеспечение функций исполнительных органов местного самоуправления Благовещенского района»</t>
  </si>
  <si>
    <t>10 0 03 40610</t>
  </si>
  <si>
    <t>Повышение квалификации муниципальных служащих с использованием новых форм и методов повышения квалификации</t>
  </si>
  <si>
    <t>10 0 03 40600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</si>
  <si>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</si>
  <si>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10 0 03 00000</t>
  </si>
  <si>
    <t>Основное мероприятие "Повышение квалификации и профессиональная переподготовка муниципальных служащих"</t>
  </si>
  <si>
    <t>10 0 00 00000</t>
  </si>
  <si>
    <t>Муниципальная программа "Развитие муниципальной службы в администрации Благовещенского района"</t>
  </si>
  <si>
    <t>Профессиональная подготовка, переподготовка и повышение квалификации</t>
  </si>
  <si>
    <t>03 1 E2 40216</t>
  </si>
  <si>
    <t>0703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</si>
  <si>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</si>
  <si>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функционирования  модели персонифицированного финансирования дополнительного образования детей</t>
  </si>
  <si>
    <t>03 1 E2 00000</t>
  </si>
  <si>
    <t>03 1 04  S7710</t>
  </si>
  <si>
    <t>03 1 04 20590</t>
  </si>
  <si>
    <t>Дополнительное образование детей</t>
  </si>
  <si>
    <t>03 2 10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</si>
  <si>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</si>
  <si>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</si>
  <si>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03 2 10 00000</t>
  </si>
  <si>
    <t>Основное мероприятие "Безопасность образовательных учреждений"</t>
  </si>
  <si>
    <t>03 2 09 88530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</si>
  <si>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</si>
  <si>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09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</si>
  <si>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</si>
  <si>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09 S7620</t>
  </si>
  <si>
    <t xml:space="preserve">Обеспечение бесплатным двухразовым питанием детей с ограниченными возможностями здоровья, обучающихся в общеобразовательных организациях </t>
  </si>
  <si>
    <t>03 2 09 00000</t>
  </si>
  <si>
    <t>Основное мероприятие «Совершенствование питания в образовательных учреждениях Благовещенского района»</t>
  </si>
  <si>
    <t>03 1 E2 50970</t>
  </si>
  <si>
    <t>Софинансирование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</si>
  <si>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Финансовое обеспечение государственного полномочия Амурской области по выплате ежемесячного денежного вознаграждения за классное руководство педагогическим работникам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</si>
  <si>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</si>
  <si>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</si>
  <si>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03 1 04 88500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</si>
  <si>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</si>
  <si>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04 S7710</t>
  </si>
  <si>
    <t>Общее образование</t>
  </si>
  <si>
    <t>03 1 01 88500</t>
  </si>
  <si>
    <t>0701</t>
  </si>
  <si>
    <t>03 1 01 20590</t>
  </si>
  <si>
    <t>03 1 01 S7710</t>
  </si>
  <si>
    <t>03 1 01 00000</t>
  </si>
  <si>
    <t>Основное мероприятие: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</si>
  <si>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>03 1 F1 50210</t>
  </si>
  <si>
    <t>Стимулирование программ развития жилищного строительства субъектов Российской Федерации</t>
  </si>
  <si>
    <t>03 1 F1 00000</t>
  </si>
  <si>
    <t>Основное мероприятие "Региональный проект "Жилье"</t>
  </si>
  <si>
    <t>Дошкольное образование</t>
  </si>
  <si>
    <t>ОБРАЗОВАНИЕ</t>
  </si>
  <si>
    <t>88 8 00 87630</t>
  </si>
  <si>
    <t>0505</t>
  </si>
  <si>
    <t>0500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</si>
  <si>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</si>
  <si>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Другие вопросы в области жилищно-коммунального хозяйства</t>
  </si>
  <si>
    <t>06 1 04 S7330</t>
  </si>
  <si>
    <t>0502</t>
  </si>
  <si>
    <t>Оборудование контейнерных площадок для сбора твердых коммунальных отходов</t>
  </si>
  <si>
    <t>06 1 04 00000</t>
  </si>
  <si>
    <t>Основное мероприятие: "Сбор твердых коммунальных отходов"</t>
  </si>
  <si>
    <t>06 1 03 40464</t>
  </si>
  <si>
    <t xml:space="preserve">Капитальный ремонт (замена) канализационной сети от дома № 26 по ул. Чумакова до дома № 41 по ул. 60 лет Октября, 75 метров </t>
  </si>
  <si>
    <t>06 1 03 40463</t>
  </si>
  <si>
    <t>Устройство септика в с. Михайловка, объемом 75 м3</t>
  </si>
  <si>
    <t>06 1 03 40462</t>
  </si>
  <si>
    <t xml:space="preserve">Ремонт канализационных колодцев от жилых домов по пер. Советский до септика (270,3 метра) в с. Волково </t>
  </si>
  <si>
    <t>06 1 03 40461</t>
  </si>
  <si>
    <t xml:space="preserve">Замена люков и камер по ул. Почтовая (1300 м) в с. Волково </t>
  </si>
  <si>
    <t>06 1 03 40460</t>
  </si>
  <si>
    <t xml:space="preserve">Замена канализационных сетей от жилых домов по  ул. Центральной (д19.17.15) до септика и от септика до  ул. Почтовая в с. Волково </t>
  </si>
  <si>
    <t>06 1 03 00000</t>
  </si>
  <si>
    <t>Основное мероприятие «Развитие и модернизация систем водоотведения"</t>
  </si>
  <si>
    <t>06 1 02 40445</t>
  </si>
  <si>
    <t xml:space="preserve">Замена сетей тепло-водоснабжения от водонапорной башни до котельной ул. Чумакова, 20, покрытием поверхностей в листовой металл 170 м (Id80мм 2d50мм) в с. Марково </t>
  </si>
  <si>
    <t>06 1 02 40444</t>
  </si>
  <si>
    <t>Покрытие поверхности изоляции сетей тепло-водоснабжения сталью, оцинкованной по ул. Школьная, 76 м (с. Гродеково)</t>
  </si>
  <si>
    <t>06 1 02 40443</t>
  </si>
  <si>
    <t xml:space="preserve">Замена сетей тепло,-водоснабжения по ул. Школьная (59 м) с. Гродеково </t>
  </si>
  <si>
    <t>06 1 02 40442</t>
  </si>
  <si>
    <t xml:space="preserve">Замена котла  КВм-1,1 в котельной с. Михайловка </t>
  </si>
  <si>
    <t>06 1 02 40441</t>
  </si>
  <si>
    <t xml:space="preserve">Замена изоляции существующих сетей тепло, -водоснабжения с покрытием поверхностей в листовой  металл в с. Михайловка 40 м </t>
  </si>
  <si>
    <t>06 1 02 40440</t>
  </si>
  <si>
    <t xml:space="preserve">Замена дымососа на котельной с. Михайловка </t>
  </si>
  <si>
    <t>06 1 02 40439</t>
  </si>
  <si>
    <t>Замена накопительной емкости (от 4м куб) на котельной с. Михайловка</t>
  </si>
  <si>
    <t>06 1 02 40438</t>
  </si>
  <si>
    <t xml:space="preserve">Замена центробежного насоса на котельной с. Сергеевка </t>
  </si>
  <si>
    <t>06 1 02 40437</t>
  </si>
  <si>
    <t>Замена сетей тепло-водоснабжения от водонапорной башни до жилого массива по ул. Пограничная 12/1 и 12/2, протяженностью 175 м (с. Сергеевка)</t>
  </si>
  <si>
    <t>06 1 02 40436</t>
  </si>
  <si>
    <t xml:space="preserve">Замена котла КВм-1,1 в котельной с. Сергеевка </t>
  </si>
  <si>
    <t>06 1 02 40435</t>
  </si>
  <si>
    <t xml:space="preserve">Замена сетевого насоса Д-200 в котельной с. Грибское </t>
  </si>
  <si>
    <t>06 1 02 40434</t>
  </si>
  <si>
    <t xml:space="preserve">Замена выгружного механизма ШЗУ котла № 5 DZL-2.5 в котельной с. Грибское </t>
  </si>
  <si>
    <t>06 1 02 40433</t>
  </si>
  <si>
    <t xml:space="preserve">Замена дымососа Д-11,2 ЛУ для котла № 5 DZL-2.5 в котельной с. Грибское </t>
  </si>
  <si>
    <t>06 1 02 40432</t>
  </si>
  <si>
    <t xml:space="preserve">Замена топки котла DZL-2.5 № 5 в котельной с. Грибское </t>
  </si>
  <si>
    <t>06 1 02 40430</t>
  </si>
  <si>
    <t xml:space="preserve">Замена котла № 1 ДКВр-6,5-13 на КВ-ТС-6,5 с топкой ТЛЗМ2-2,7/4,0 с. Чигири </t>
  </si>
  <si>
    <t>06 1 02 00000</t>
  </si>
  <si>
    <t>Основное мероприятие: «Развитие и модернизация систем теплоснабжения»</t>
  </si>
  <si>
    <t>06 1 00 00000</t>
  </si>
  <si>
    <t>Подпрограмма "Обеспечение доступности коммунальных услуг, повышение надежности жилищно-коммунального обслуживания населения Благовещенского района"</t>
  </si>
  <si>
    <t>06 0 00 00000</t>
  </si>
  <si>
    <t>Муниципальная программа 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</si>
  <si>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88 8 00 87120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</si>
  <si>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</t>
  </si>
  <si>
    <t>Коммунальное хозяйство</t>
  </si>
  <si>
    <t>88 8 00 81630</t>
  </si>
  <si>
    <t>0501</t>
  </si>
  <si>
    <t>Отчисления на ремонт общего имущества многоквартирных домов</t>
  </si>
  <si>
    <t>Жилищное хозяйство</t>
  </si>
  <si>
    <t>ЖИЛИЩНО-КОММУНАЛЬНОЕ ХОЗЯЙСТВО</t>
  </si>
  <si>
    <t>04 0 03 40560</t>
  </si>
  <si>
    <t>0412</t>
  </si>
  <si>
    <t>0400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</si>
  <si>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</si>
  <si>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04 0 03 00000</t>
  </si>
  <si>
    <t>Основное мероприятие "Организационная поддержка"</t>
  </si>
  <si>
    <t>04 0 01 S0130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</si>
  <si>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</si>
  <si>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04 0 01 00000</t>
  </si>
  <si>
    <t>Основное мероприятие «Финансовая поддержка»</t>
  </si>
  <si>
    <t>04 0 00 00000</t>
  </si>
  <si>
    <t>Муниципальная  программа "Создание условий для развития субъектов малого и среднего предпринимательства на территории Благовещенского района Амурской области"</t>
  </si>
  <si>
    <t>88 8 00 81620</t>
  </si>
  <si>
    <t>Оценка имущества</t>
  </si>
  <si>
    <t>88 8 00 81730</t>
  </si>
  <si>
    <t>Мероприятия по землеустройству и землепользованию</t>
  </si>
  <si>
    <t>Другие вопросы в области национальной экономики</t>
  </si>
  <si>
    <t>0409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</si>
  <si>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</t>
  </si>
  <si>
    <t>07 0 R1 53930</t>
  </si>
  <si>
    <t>Прочие закупки товаров, работ и услуг для государственных (муниципальных) нужд</t>
  </si>
  <si>
    <t>Финансовое обеспечение дорожная деятельность в рамках национального проекта "Безопасные и качественные автомобильные дороги"</t>
  </si>
  <si>
    <t>07 0 R1 00000</t>
  </si>
  <si>
    <t>07 0 02 41680</t>
  </si>
  <si>
    <t>Текущее содержание автомобильных дорог муниципальных образований, входящих в состав Благовещенского района</t>
  </si>
  <si>
    <t>07 0 02 00000</t>
  </si>
  <si>
    <t>Основное мероприятие: «Содействие муниципальным образованиям в сфере дорожной деятельности в отношении автомобильных дорог местного значения и сооружений на них»</t>
  </si>
  <si>
    <t>07 0 01 41670</t>
  </si>
  <si>
    <t>Содействие развитию автомобильных дорог общего пользования</t>
  </si>
  <si>
    <t>07 0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</si>
  <si>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</si>
  <si>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07 0 01 00000</t>
  </si>
  <si>
    <t>Основное мероприятие: "Обеспечение дорожной деятельности в отношении автомобильных дорог общего пользования муниципального значения"</t>
  </si>
  <si>
    <t>07 0 00 00000</t>
  </si>
  <si>
    <t>Муниципальная программа "Развитие сети автомобильных дорог общего пользования  местного значения Благовещенского района"</t>
  </si>
  <si>
    <t>Дорожное хозяйство (дорожные фонды)</t>
  </si>
  <si>
    <t>88 8 00 81720</t>
  </si>
  <si>
    <t>0406</t>
  </si>
  <si>
    <t>Мероприятия по осуществлению безопасности людей на водных объектах, охране их жизни и здоровья</t>
  </si>
  <si>
    <t>Водное хозяйство</t>
  </si>
  <si>
    <t>01 0 02 40350</t>
  </si>
  <si>
    <t>0405</t>
  </si>
  <si>
    <t>Уничтожение выявленных площадей дикорастущей конопли</t>
  </si>
  <si>
    <t>01 0 02 00000</t>
  </si>
  <si>
    <t>Основное мероприятие: "Уничтожение сырьевой базы конопли, являющейся производной для изготовления наркотиков"</t>
  </si>
  <si>
    <t>01 0 00 00000</t>
  </si>
  <si>
    <t>Муниципальная программа «Противодействие злоупотреблению наркотическими средствами и их незаконному обороту»</t>
  </si>
  <si>
    <t>88 8 00 69700</t>
  </si>
  <si>
    <t>Финансовое обеспечение государственных полномочий Амурской области по организации мероприятий при осуществлении деятельности по  обращению с животными без владельцев</t>
  </si>
  <si>
    <t>Сельское хозяйство и рыболовство</t>
  </si>
  <si>
    <t>НАЦИОНАЛЬНАЯ ЭКОНОМИКА</t>
  </si>
  <si>
    <t>05 0 01 41040</t>
  </si>
  <si>
    <t>0310</t>
  </si>
  <si>
    <t>0300</t>
  </si>
  <si>
    <t xml:space="preserve">Софинансирование мероприятий по муниципальным программам по пожарной безопасности сельский территорий Благовещенского района </t>
  </si>
  <si>
    <t>05 0 01 41010</t>
  </si>
  <si>
    <t>05 0 01 00000</t>
  </si>
  <si>
    <t>Основное мероприятие «Организация и проведение мероприятий по реализации программы»</t>
  </si>
  <si>
    <t>05 0 00 00000</t>
  </si>
  <si>
    <t>Муниципальная программа «Обеспечение безопасности населения Благовещенского района»</t>
  </si>
  <si>
    <t>88 8 00 81610</t>
  </si>
  <si>
    <t>Мероприятия в сфере гражданской обороне</t>
  </si>
  <si>
    <t>88 8 00 81710</t>
  </si>
  <si>
    <t>Мероприятия по предупреждению и ликвидации последствий чрезвычайных ситуаций и стихийных бедствий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</si>
  <si>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</si>
  <si>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</si>
  <si>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88 8 00 81660</t>
  </si>
  <si>
    <t>0204</t>
  </si>
  <si>
    <t>0200</t>
  </si>
  <si>
    <t xml:space="preserve">Мероприятия по гражданской обороне </t>
  </si>
  <si>
    <t>Мобилизационная подготовка экономики</t>
  </si>
  <si>
    <t>НАЦИОНАЛЬНАЯ ОБОРОНА</t>
  </si>
  <si>
    <t>16 0 03 40910</t>
  </si>
  <si>
    <t>0113</t>
  </si>
  <si>
    <t>0100</t>
  </si>
  <si>
    <t>Исполнение судебных актов по взысканию денежных средств за счет казны районного бюджета</t>
  </si>
  <si>
    <t>16 0 03 00000</t>
  </si>
  <si>
    <t>Основное мероприятие «Исполнение судебных актов по взысканию денежных средств за счет казны районного бюджета»</t>
  </si>
  <si>
    <t>88 8 00 81670</t>
  </si>
  <si>
    <t>Содержание имущества, находящегося  в казне</t>
  </si>
  <si>
    <t>Другие общегосударственные вопросы</t>
  </si>
  <si>
    <t>16 0 02 20620</t>
  </si>
  <si>
    <t>0111</t>
  </si>
  <si>
    <t>Финансирование непредвиденных расходов и обязательств за счет резервного фонда администрации Благовещенского района</t>
  </si>
  <si>
    <t>16 0 02 00000</t>
  </si>
  <si>
    <t>Основное мероприятие «Резервный фонд администрации Благовещенского района»</t>
  </si>
  <si>
    <t>Резервные фонды</t>
  </si>
  <si>
    <t>0106</t>
  </si>
  <si>
    <t>16 0 01 40900</t>
  </si>
  <si>
    <t>Информационно-техническое сопровождение и обеспечение текущих процессов составления и исполнения районного бюджета, ведения бухгалтерского учета и формирования отчетности</t>
  </si>
  <si>
    <t>16 0 01 42050</t>
  </si>
  <si>
    <t>Финансовое обеспечение расходных обязательств, возникающих при исполнении переданных полномочий бюджетами сельских поселений по формированию проектов бюджетов, исполнению и контролю за исполнением их, составлению отчетов об исполнении бюджетов поселений, осуществлению внутреннего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</si>
  <si>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</si>
  <si>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</si>
  <si>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</si>
  <si>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</si>
  <si>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</si>
  <si>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03 2 05 87290</t>
  </si>
  <si>
    <t>0104</t>
  </si>
  <si>
    <t>Финансовое обеспечение переданных государственных полномочий по созданию и организации деятельности муниципальных комиссий по делам несовершеннолетних и защите их прав при администрациях городских округов и муниципальных районов</t>
  </si>
  <si>
    <t>03 2 05 00000</t>
  </si>
  <si>
    <t>Основное мероприятие "Организация работы комиссии по делам несовершеннолетних и защите их прав</t>
  </si>
  <si>
    <t>88 8 00 87640</t>
  </si>
  <si>
    <t>88 8 00 87440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</si>
  <si>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</si>
  <si>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расходов на отдельные государственные полномочия по организации транспортного обслуживания населения автомобильным транспортом</t>
  </si>
  <si>
    <t>88 8 00 87360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</si>
  <si>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</si>
  <si>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88 8 00 88430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</si>
  <si>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</si>
  <si>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88 8 00 80000</t>
  </si>
  <si>
    <t>Обеспечение расходных обязательств муниципальных образований, возникающих при выполнении государственных полномочий Российской Федерации</t>
  </si>
  <si>
    <t>88 8 00 82020</t>
  </si>
  <si>
    <t>Финансовое обеспечение расходных обязательств, возникающих при исполнении переданных полномочий бюджетами сельских поселений на определение поставщика (подрядчика, исполнителей)</t>
  </si>
  <si>
    <t>88 8 00 82010</t>
  </si>
  <si>
    <t>Финансовое обеспечение расходных обязательств, возникающих при исполнении переданных полномочий бюджетами сельских поселений по организации вопросов в области ЖКХ</t>
  </si>
  <si>
    <t>Межбюджетные трансферты  бюджету муниципального района от бюджетов поселений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</si>
  <si>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</si>
  <si>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88 8 00 82080</t>
  </si>
  <si>
    <t>0103</t>
  </si>
  <si>
    <t>Финансовое обеспечение расходных обязательств, возникающих при исполнении переданных полномочий бюджетами сельских поселений на осуществление полномочий контрольно-счетных органов поселений по внешнему финансовому контролю</t>
  </si>
  <si>
    <t>88 8 00 81070</t>
  </si>
  <si>
    <t>Депутаты представительного органа муниципального образования</t>
  </si>
  <si>
    <t>88 8 00 81020</t>
  </si>
  <si>
    <t>Обеспечение функционирования председателя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</si>
  <si>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</si>
  <si>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</si>
  <si>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</si>
  <si>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</si>
  <si>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</si>
  <si>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</si>
  <si>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</si>
  <si>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</si>
  <si>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</si>
  <si>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</si>
  <si>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районного бюджета на 2021 год</t>
  </si>
  <si>
    <t>(в тыс. рублей)</t>
  </si>
  <si>
    <t>2021 год</t>
  </si>
  <si>
    <t>к решению Благовещенского районного Совета народных депутатов</t>
  </si>
  <si>
    <t>88 8 00 S7710</t>
  </si>
  <si>
    <t>Основное мероприятие: "Региональный проект "Дорожная сеть"</t>
  </si>
  <si>
    <t>Основное мероприятие: "Региональный проект "Успех каждого ребенка"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</si>
  <si>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</si>
  <si>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</si>
  <si>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Гражданская оборона</t>
  </si>
  <si>
    <t>0309</t>
  </si>
  <si>
    <t xml:space="preserve">Создание, хранение, использование и восполнение резерва материальных ресурсов для ликвидации чрезвычайных ситуаций на территории Благовещенского района </t>
  </si>
  <si>
    <t>88 8 00 81650</t>
  </si>
  <si>
    <t>Создание инструментальной среды – АПК «Безопасный город</t>
  </si>
  <si>
    <t>05 0 01 41030</t>
  </si>
  <si>
    <t>Расходные обязательства, связанные с авторским надзором,  строительным контролем при строительстве, реконструкции, капитальным ремонтом муниципального имущества</t>
  </si>
  <si>
    <t>07 0 02 27110</t>
  </si>
  <si>
    <t>Текущее содержание автомобильных дорог Волковского сельсовета</t>
  </si>
  <si>
    <t>Текущее содержание автомобильных дорог Грибского сельсовета</t>
  </si>
  <si>
    <t>Текущее содержание автомобильных дорог Гродековского сельсовета</t>
  </si>
  <si>
    <t>Текущее содержание автомобильных дорог Марковского сельсовета</t>
  </si>
  <si>
    <t>Текущее содержание автомобильных дорог Михайловского сельсовета</t>
  </si>
  <si>
    <t>Текущее содержание автомобильных дорог Натальинского сельсовета</t>
  </si>
  <si>
    <t>Текущее содержание автомобильных дорог Новопетровского сельсовета</t>
  </si>
  <si>
    <t>Текущее содержание автомобильных дорог Новотроицкого сельсовета</t>
  </si>
  <si>
    <t>Текущее содержание автомобильных дорог Сергеевского сельсовета</t>
  </si>
  <si>
    <t>Текущее содержание автомобильных дорог Усть-Ивановского сельсовета</t>
  </si>
  <si>
    <t>Текущее содержание автомобильных дорог Чигиринского сельсовета</t>
  </si>
  <si>
    <t>07 0 02 41670</t>
  </si>
  <si>
    <t>07 0 02 41671</t>
  </si>
  <si>
    <t>07 0 02 41672</t>
  </si>
  <si>
    <t>07 0 02 41673</t>
  </si>
  <si>
    <t>07 0 02 41674</t>
  </si>
  <si>
    <t>07 0 02 41675</t>
  </si>
  <si>
    <t>07 0 02 41676</t>
  </si>
  <si>
    <t>07 0 02 41677</t>
  </si>
  <si>
    <t>07 0 02 41678</t>
  </si>
  <si>
    <t>07 0 02 41679</t>
  </si>
  <si>
    <t>Муниципальная программа 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</si>
  <si>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Основное мероприятие: Федеральный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</si>
  <si>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</si>
  <si>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12 0 00 00000</t>
  </si>
  <si>
    <t>12 0 F3 00000</t>
  </si>
  <si>
    <t>12 0 F3 67484</t>
  </si>
  <si>
    <t>Благоустройство</t>
  </si>
  <si>
    <t>Софинансирование расходных обязательств на благоустройство территорий сельских поселений Благовещенского района в части освещения территории</t>
  </si>
  <si>
    <t>0503</t>
  </si>
  <si>
    <t>88 8 00 81690</t>
  </si>
  <si>
    <t>Основное мероприятие «Приобретение памятных подарков ветеранам Великой Отечественной войны»</t>
  </si>
  <si>
    <t>Проведение торжественных мероприятий и оказания материальной помощи ветеранам Великой Отечественной войны на территории Благовещенского района, посвященных празднованию 75-летию победы в Великой Отечественной войне</t>
  </si>
  <si>
    <t>14 0 02 00000</t>
  </si>
  <si>
    <t>14 0 02 40710</t>
  </si>
  <si>
    <t>Проведение конкурса лучший снежный городок «Зимняя фантазия»</t>
  </si>
  <si>
    <t>88 8 00 81700</t>
  </si>
  <si>
    <t>Массовый спорт</t>
  </si>
  <si>
    <t>Основное мероприятие «Устройство спортивных площадок»</t>
  </si>
  <si>
    <t>Основное мероприятие: Федеральный проект "Спорт - норма жизни"</t>
  </si>
  <si>
    <t>Оснащение объектов спортивной инфраструктуры спортивно-технологическим оборудованием</t>
  </si>
  <si>
    <t>1102</t>
  </si>
  <si>
    <t>09 0 05 00000</t>
  </si>
  <si>
    <t>09 0 Р5 00000</t>
  </si>
  <si>
    <t>09 0 Р5 52280</t>
  </si>
  <si>
    <t>Основное мероприятие «Софинансирование строительства и реконструкции объектов капитального строительства муниципальной собственности в сфере образования»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</si>
  <si>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</si>
  <si>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03 1 08 00000</t>
  </si>
  <si>
    <t>03 1 08 27110</t>
  </si>
  <si>
    <t>Государственная поддержка отрасли культуры (государственная поддержка лучших сельских учреждений культуры)</t>
  </si>
  <si>
    <t>15 0 02  L5193</t>
  </si>
  <si>
    <t>Приложение № 6</t>
  </si>
  <si>
    <t>от 29.01.2021 № 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</si>
</sst>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7"/>
      <name val="Arial Cyr"/>
      <family val="2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2" borderId="0" xfId="0" applyNumberFormat="1" applyFont="1" applyFill="1" applyAlignment="1">
      <alignment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49" fontId="4" fillId="2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0" fillId="2" borderId="2" xfId="0" applyFont="1" applyFill="1" applyBorder="1" applyAlignment="1">
      <alignment wrapText="1"/>
    </xf>
    <xf numFmtId="0" fontId="0" fillId="2" borderId="2" xfId="0" applyFont="1" applyFill="1" applyBorder="1" applyAlignment="1">
      <alignment horizontal="justify" vertical="center" wrapText="1"/>
    </xf>
    <xf numFmtId="0" fontId="0" fillId="2" borderId="0" xfId="0" applyFont="1" applyFill="1"/>
    <xf numFmtId="0" fontId="3" fillId="2" borderId="0" xfId="0" applyFont="1" applyFill="1"/>
    <xf numFmtId="0" fontId="0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horizontal="justify" vertical="center" wrapText="1"/>
    </xf>
    <xf numFmtId="0" fontId="9" fillId="2" borderId="0" xfId="0" applyFont="1" applyFill="1" applyAlignment="1"/>
    <xf numFmtId="0" fontId="9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wrapText="1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left"/>
    </xf>
    <xf numFmtId="0" fontId="7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3" fontId="3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center" wrapText="1"/>
    </xf>
    <xf numFmtId="49" fontId="9" fillId="2" borderId="0" xfId="0" applyNumberFormat="1" applyFont="1" applyFill="1" applyAlignment="1">
      <alignment horizontal="left" wrapText="1"/>
    </xf>
    <xf numFmtId="0" fontId="9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574"/>
  <sheetViews>
    <sheetView tabSelected="1" zoomScale="130" zoomScaleNormal="130" zoomScaleSheetLayoutView="130" workbookViewId="0">
      <selection activeCell="J2" sqref="J2"/>
    </sheetView>
  </sheetViews>
  <sheetFormatPr defaultRowHeight="12" x14ac:dyDescent="0.2"/>
  <cols>
    <col min="1" max="1" width="48.7109375" style="3" customWidth="1"/>
    <col min="2" max="2" width="6.7109375" style="2" customWidth="1"/>
    <col min="3" max="3" width="7.5703125" style="2" customWidth="1"/>
    <col min="4" max="4" width="13.28515625" style="2" customWidth="1"/>
    <col min="5" max="5" width="11" style="1" customWidth="1"/>
    <col min="6" max="6" width="11.28515625" style="2" bestFit="1" customWidth="1"/>
    <col min="7" max="7" width="9.140625" style="2" customWidth="1"/>
    <col min="8" max="16384" width="9.140625" style="2"/>
  </cols>
  <sheetData>
    <row r="1" spans="1:6" ht="17.25" customHeight="1" x14ac:dyDescent="0.2">
      <c r="D1" s="30"/>
      <c r="E1" s="36" t="s">
        <v>493</v>
      </c>
      <c r="F1" s="36"/>
    </row>
    <row r="2" spans="1:6" ht="34.5" customHeight="1" x14ac:dyDescent="0.2">
      <c r="D2" s="24"/>
      <c r="E2" s="37" t="s">
        <v>428</v>
      </c>
      <c r="F2" s="37"/>
    </row>
    <row r="3" spans="1:6" ht="11.25" customHeight="1" x14ac:dyDescent="0.2">
      <c r="D3" s="23"/>
      <c r="E3" s="34" t="s">
        <v>494</v>
      </c>
      <c r="F3" s="34"/>
    </row>
    <row r="4" spans="1:6" ht="12" customHeight="1" x14ac:dyDescent="0.2">
      <c r="D4" s="34"/>
      <c r="E4" s="34"/>
      <c r="F4" s="34"/>
    </row>
    <row r="5" spans="1:6" ht="13.5" customHeight="1" x14ac:dyDescent="0.2">
      <c r="A5" s="22"/>
      <c r="B5" s="21"/>
      <c r="C5" s="21"/>
      <c r="D5" s="20"/>
      <c r="E5" s="19"/>
    </row>
    <row r="6" spans="1:6" ht="44.25" customHeight="1" x14ac:dyDescent="0.2">
      <c r="A6" s="35" t="s">
        <v>425</v>
      </c>
      <c r="B6" s="35"/>
      <c r="C6" s="35"/>
      <c r="D6" s="35"/>
      <c r="E6" s="35"/>
      <c r="F6" s="35"/>
    </row>
    <row r="7" spans="1:6" ht="11.25" customHeight="1" x14ac:dyDescent="0.2">
      <c r="A7" s="18"/>
      <c r="B7" s="17"/>
      <c r="C7" s="17"/>
      <c r="D7" s="16"/>
      <c r="E7" s="16"/>
      <c r="F7" s="25" t="s">
        <v>426</v>
      </c>
    </row>
    <row r="8" spans="1:6" ht="11.25" customHeight="1" x14ac:dyDescent="0.2">
      <c r="A8" s="10"/>
      <c r="B8" s="15" t="s">
        <v>424</v>
      </c>
      <c r="C8" s="15" t="s">
        <v>423</v>
      </c>
      <c r="D8" s="15" t="s">
        <v>422</v>
      </c>
      <c r="E8" s="9" t="s">
        <v>421</v>
      </c>
      <c r="F8" s="13" t="s">
        <v>427</v>
      </c>
    </row>
    <row r="9" spans="1:6" s="31" customFormat="1" ht="12.75" customHeight="1" x14ac:dyDescent="0.15">
      <c r="A9" s="28" t="s">
        <v>420</v>
      </c>
      <c r="B9" s="26" t="s">
        <v>364</v>
      </c>
      <c r="C9" s="26"/>
      <c r="D9" s="26"/>
      <c r="E9" s="26"/>
      <c r="F9" s="27">
        <f>F10+F15+F29+F62+F67+F81+F86</f>
        <v>112613</v>
      </c>
    </row>
    <row r="10" spans="1:6" s="31" customFormat="1" ht="29.25" customHeight="1" x14ac:dyDescent="0.15">
      <c r="A10" s="28" t="s">
        <v>419</v>
      </c>
      <c r="B10" s="26" t="s">
        <v>364</v>
      </c>
      <c r="C10" s="26" t="s">
        <v>417</v>
      </c>
      <c r="D10" s="26"/>
      <c r="E10" s="26"/>
      <c r="F10" s="27">
        <f>F11</f>
        <v>2054</v>
      </c>
    </row>
    <row r="11" spans="1:6" s="31" customFormat="1" ht="12" customHeight="1" x14ac:dyDescent="0.15">
      <c r="A11" s="28" t="s">
        <v>47</v>
      </c>
      <c r="B11" s="26" t="s">
        <v>364</v>
      </c>
      <c r="C11" s="26" t="s">
        <v>417</v>
      </c>
      <c r="D11" s="26" t="s">
        <v>48</v>
      </c>
      <c r="E11" s="26"/>
      <c r="F11" s="27">
        <f>F12</f>
        <v>2054</v>
      </c>
    </row>
    <row r="12" spans="1:6" s="31" customFormat="1" ht="13.5" customHeight="1" x14ac:dyDescent="0.15">
      <c r="A12" s="12" t="s">
        <v>47</v>
      </c>
      <c r="B12" s="9" t="s">
        <v>364</v>
      </c>
      <c r="C12" s="9" t="s">
        <v>417</v>
      </c>
      <c r="D12" s="9" t="s">
        <v>46</v>
      </c>
      <c r="E12" s="9"/>
      <c r="F12" s="13">
        <f>F13</f>
        <v>2054</v>
      </c>
    </row>
    <row r="13" spans="1:6" s="31" customFormat="1" ht="24.75" customHeight="1" x14ac:dyDescent="0.15">
      <c r="A13" s="12" t="s">
        <v>418</v>
      </c>
      <c r="B13" s="9" t="s">
        <v>364</v>
      </c>
      <c r="C13" s="9" t="s">
        <v>417</v>
      </c>
      <c r="D13" s="9" t="s">
        <v>416</v>
      </c>
      <c r="E13" s="9"/>
      <c r="F13" s="13">
        <f>F14</f>
        <v>2054</v>
      </c>
    </row>
    <row r="14" spans="1:6" s="31" customFormat="1" ht="53.25" customHeight="1" x14ac:dyDescent="0.15">
      <c r="A14" s="12" t="s">
        <v>112</v>
      </c>
      <c r="B14" s="9" t="s">
        <v>364</v>
      </c>
      <c r="C14" s="9" t="s">
        <v>417</v>
      </c>
      <c r="D14" s="9" t="s">
        <v>416</v>
      </c>
      <c r="E14" s="9" t="s">
        <v>111</v>
      </c>
      <c r="F14" s="13">
        <v>2054</v>
      </c>
    </row>
    <row r="15" spans="1:6" ht="39" customHeight="1" x14ac:dyDescent="0.2">
      <c r="A15" s="28" t="s">
        <v>415</v>
      </c>
      <c r="B15" s="26" t="s">
        <v>364</v>
      </c>
      <c r="C15" s="26" t="s">
        <v>409</v>
      </c>
      <c r="D15" s="26"/>
      <c r="E15" s="26"/>
      <c r="F15" s="27">
        <f>F16</f>
        <v>6459</v>
      </c>
    </row>
    <row r="16" spans="1:6" s="31" customFormat="1" ht="12" customHeight="1" x14ac:dyDescent="0.15">
      <c r="A16" s="28" t="s">
        <v>47</v>
      </c>
      <c r="B16" s="26" t="s">
        <v>364</v>
      </c>
      <c r="C16" s="26" t="s">
        <v>409</v>
      </c>
      <c r="D16" s="26" t="s">
        <v>48</v>
      </c>
      <c r="E16" s="26"/>
      <c r="F16" s="27">
        <f>F17</f>
        <v>6459</v>
      </c>
    </row>
    <row r="17" spans="1:6" ht="13.5" customHeight="1" x14ac:dyDescent="0.2">
      <c r="A17" s="12" t="s">
        <v>47</v>
      </c>
      <c r="B17" s="9" t="s">
        <v>364</v>
      </c>
      <c r="C17" s="9" t="s">
        <v>409</v>
      </c>
      <c r="D17" s="9" t="s">
        <v>46</v>
      </c>
      <c r="E17" s="9"/>
      <c r="F17" s="13">
        <f>F18+F22+F24+F26</f>
        <v>6459</v>
      </c>
    </row>
    <row r="18" spans="1:6" ht="24" x14ac:dyDescent="0.2">
      <c r="A18" s="12" t="s">
        <v>142</v>
      </c>
      <c r="B18" s="9" t="s">
        <v>364</v>
      </c>
      <c r="C18" s="9" t="s">
        <v>409</v>
      </c>
      <c r="D18" s="9" t="s">
        <v>157</v>
      </c>
      <c r="E18" s="9"/>
      <c r="F18" s="13">
        <f>F19+F20+F21</f>
        <v>2958</v>
      </c>
    </row>
    <row r="19" spans="1:6" ht="52.5" customHeight="1" x14ac:dyDescent="0.2">
      <c r="A19" s="12" t="s">
        <v>112</v>
      </c>
      <c r="B19" s="9" t="s">
        <v>364</v>
      </c>
      <c r="C19" s="9" t="s">
        <v>409</v>
      </c>
      <c r="D19" s="9" t="s">
        <v>157</v>
      </c>
      <c r="E19" s="9" t="s">
        <v>111</v>
      </c>
      <c r="F19" s="13">
        <f>2728+183</f>
        <v>2911</v>
      </c>
    </row>
    <row r="20" spans="1:6" ht="24" x14ac:dyDescent="0.2">
      <c r="A20" s="12" t="s">
        <v>29</v>
      </c>
      <c r="B20" s="9" t="s">
        <v>364</v>
      </c>
      <c r="C20" s="9" t="s">
        <v>409</v>
      </c>
      <c r="D20" s="9" t="s">
        <v>157</v>
      </c>
      <c r="E20" s="9" t="s">
        <v>25</v>
      </c>
      <c r="F20" s="13">
        <v>47</v>
      </c>
    </row>
    <row r="21" spans="1:6" hidden="1" x14ac:dyDescent="0.2">
      <c r="A21" s="12" t="s">
        <v>158</v>
      </c>
      <c r="B21" s="9" t="s">
        <v>364</v>
      </c>
      <c r="C21" s="9" t="s">
        <v>409</v>
      </c>
      <c r="D21" s="9" t="s">
        <v>157</v>
      </c>
      <c r="E21" s="9" t="s">
        <v>156</v>
      </c>
      <c r="F21" s="13">
        <v>0</v>
      </c>
    </row>
    <row r="22" spans="1:6" ht="24" x14ac:dyDescent="0.2">
      <c r="A22" s="12" t="s">
        <v>414</v>
      </c>
      <c r="B22" s="9" t="s">
        <v>364</v>
      </c>
      <c r="C22" s="9" t="s">
        <v>409</v>
      </c>
      <c r="D22" s="9" t="s">
        <v>413</v>
      </c>
      <c r="E22" s="9"/>
      <c r="F22" s="13">
        <f>F23</f>
        <v>2118</v>
      </c>
    </row>
    <row r="23" spans="1:6" ht="52.5" customHeight="1" x14ac:dyDescent="0.2">
      <c r="A23" s="12" t="s">
        <v>112</v>
      </c>
      <c r="B23" s="9" t="s">
        <v>364</v>
      </c>
      <c r="C23" s="9" t="s">
        <v>409</v>
      </c>
      <c r="D23" s="9" t="s">
        <v>413</v>
      </c>
      <c r="E23" s="9" t="s">
        <v>111</v>
      </c>
      <c r="F23" s="13">
        <f>1888+230</f>
        <v>2118</v>
      </c>
    </row>
    <row r="24" spans="1:6" ht="24.75" customHeight="1" x14ac:dyDescent="0.2">
      <c r="A24" s="12" t="s">
        <v>412</v>
      </c>
      <c r="B24" s="9" t="s">
        <v>364</v>
      </c>
      <c r="C24" s="9" t="s">
        <v>409</v>
      </c>
      <c r="D24" s="9" t="s">
        <v>411</v>
      </c>
      <c r="E24" s="9"/>
      <c r="F24" s="13">
        <f>F25</f>
        <v>657</v>
      </c>
    </row>
    <row r="25" spans="1:6" ht="51.75" customHeight="1" x14ac:dyDescent="0.2">
      <c r="A25" s="12" t="s">
        <v>112</v>
      </c>
      <c r="B25" s="9" t="s">
        <v>364</v>
      </c>
      <c r="C25" s="9" t="s">
        <v>409</v>
      </c>
      <c r="D25" s="9" t="s">
        <v>411</v>
      </c>
      <c r="E25" s="9" t="s">
        <v>111</v>
      </c>
      <c r="F25" s="13">
        <v>657</v>
      </c>
    </row>
    <row r="26" spans="1:6" ht="24" x14ac:dyDescent="0.2">
      <c r="A26" s="12" t="s">
        <v>406</v>
      </c>
      <c r="B26" s="9" t="s">
        <v>364</v>
      </c>
      <c r="C26" s="9" t="s">
        <v>409</v>
      </c>
      <c r="D26" s="9" t="s">
        <v>118</v>
      </c>
      <c r="E26" s="9"/>
      <c r="F26" s="13">
        <f>F27</f>
        <v>726</v>
      </c>
    </row>
    <row r="27" spans="1:6" ht="63.75" customHeight="1" x14ac:dyDescent="0.2">
      <c r="A27" s="12" t="s">
        <v>410</v>
      </c>
      <c r="B27" s="9" t="s">
        <v>364</v>
      </c>
      <c r="C27" s="9" t="s">
        <v>409</v>
      </c>
      <c r="D27" s="9" t="s">
        <v>408</v>
      </c>
      <c r="E27" s="9"/>
      <c r="F27" s="13">
        <f>F28</f>
        <v>726</v>
      </c>
    </row>
    <row r="28" spans="1:6" ht="51.75" customHeight="1" x14ac:dyDescent="0.2">
      <c r="A28" s="12" t="s">
        <v>112</v>
      </c>
      <c r="B28" s="9" t="s">
        <v>364</v>
      </c>
      <c r="C28" s="9" t="s">
        <v>409</v>
      </c>
      <c r="D28" s="9" t="s">
        <v>408</v>
      </c>
      <c r="E28" s="9" t="s">
        <v>111</v>
      </c>
      <c r="F28" s="13">
        <f>655+71</f>
        <v>726</v>
      </c>
    </row>
    <row r="29" spans="1:6" ht="42.75" customHeight="1" x14ac:dyDescent="0.2">
      <c r="A29" s="28" t="s">
        <v>407</v>
      </c>
      <c r="B29" s="26" t="s">
        <v>364</v>
      </c>
      <c r="C29" s="26" t="s">
        <v>388</v>
      </c>
      <c r="D29" s="26"/>
      <c r="E29" s="26"/>
      <c r="F29" s="27">
        <f>F30+F56</f>
        <v>45803</v>
      </c>
    </row>
    <row r="30" spans="1:6" ht="14.25" customHeight="1" x14ac:dyDescent="0.2">
      <c r="A30" s="28" t="s">
        <v>47</v>
      </c>
      <c r="B30" s="26" t="s">
        <v>364</v>
      </c>
      <c r="C30" s="26" t="s">
        <v>388</v>
      </c>
      <c r="D30" s="26" t="s">
        <v>48</v>
      </c>
      <c r="E30" s="26"/>
      <c r="F30" s="27">
        <f>F31</f>
        <v>45172</v>
      </c>
    </row>
    <row r="31" spans="1:6" ht="12.75" customHeight="1" x14ac:dyDescent="0.2">
      <c r="A31" s="12" t="s">
        <v>47</v>
      </c>
      <c r="B31" s="9" t="s">
        <v>364</v>
      </c>
      <c r="C31" s="9" t="s">
        <v>388</v>
      </c>
      <c r="D31" s="9" t="s">
        <v>46</v>
      </c>
      <c r="E31" s="9"/>
      <c r="F31" s="13">
        <f>F32+F37+F42</f>
        <v>45172</v>
      </c>
    </row>
    <row r="32" spans="1:6" ht="24" customHeight="1" x14ac:dyDescent="0.2">
      <c r="A32" s="12" t="s">
        <v>142</v>
      </c>
      <c r="B32" s="9" t="s">
        <v>364</v>
      </c>
      <c r="C32" s="9" t="s">
        <v>388</v>
      </c>
      <c r="D32" s="9" t="s">
        <v>157</v>
      </c>
      <c r="E32" s="9"/>
      <c r="F32" s="13">
        <f>F33+F34+F36</f>
        <v>39474</v>
      </c>
    </row>
    <row r="33" spans="1:6" ht="51.75" customHeight="1" x14ac:dyDescent="0.2">
      <c r="A33" s="12" t="s">
        <v>112</v>
      </c>
      <c r="B33" s="9" t="s">
        <v>364</v>
      </c>
      <c r="C33" s="9" t="s">
        <v>388</v>
      </c>
      <c r="D33" s="9" t="s">
        <v>157</v>
      </c>
      <c r="E33" s="9" t="s">
        <v>111</v>
      </c>
      <c r="F33" s="13">
        <f>38799+134</f>
        <v>38933</v>
      </c>
    </row>
    <row r="34" spans="1:6" ht="25.5" customHeight="1" x14ac:dyDescent="0.2">
      <c r="A34" s="12" t="s">
        <v>29</v>
      </c>
      <c r="B34" s="9" t="s">
        <v>364</v>
      </c>
      <c r="C34" s="9" t="s">
        <v>388</v>
      </c>
      <c r="D34" s="9" t="s">
        <v>157</v>
      </c>
      <c r="E34" s="9" t="s">
        <v>25</v>
      </c>
      <c r="F34" s="13">
        <f>183+189</f>
        <v>372</v>
      </c>
    </row>
    <row r="35" spans="1:6" hidden="1" x14ac:dyDescent="0.2">
      <c r="A35" s="12" t="s">
        <v>53</v>
      </c>
      <c r="B35" s="9" t="s">
        <v>364</v>
      </c>
      <c r="C35" s="9" t="s">
        <v>388</v>
      </c>
      <c r="D35" s="9" t="s">
        <v>157</v>
      </c>
      <c r="E35" s="9" t="s">
        <v>50</v>
      </c>
      <c r="F35" s="13"/>
    </row>
    <row r="36" spans="1:6" ht="12" customHeight="1" x14ac:dyDescent="0.2">
      <c r="A36" s="12" t="s">
        <v>158</v>
      </c>
      <c r="B36" s="9" t="s">
        <v>364</v>
      </c>
      <c r="C36" s="9" t="s">
        <v>388</v>
      </c>
      <c r="D36" s="9" t="s">
        <v>157</v>
      </c>
      <c r="E36" s="9" t="s">
        <v>156</v>
      </c>
      <c r="F36" s="13">
        <v>169</v>
      </c>
    </row>
    <row r="37" spans="1:6" ht="24" x14ac:dyDescent="0.2">
      <c r="A37" s="12" t="s">
        <v>406</v>
      </c>
      <c r="B37" s="9" t="s">
        <v>364</v>
      </c>
      <c r="C37" s="9" t="s">
        <v>388</v>
      </c>
      <c r="D37" s="9" t="s">
        <v>118</v>
      </c>
      <c r="E37" s="9"/>
      <c r="F37" s="13">
        <f>F38+F40</f>
        <v>3741</v>
      </c>
    </row>
    <row r="38" spans="1:6" ht="50.25" customHeight="1" x14ac:dyDescent="0.2">
      <c r="A38" s="12" t="s">
        <v>405</v>
      </c>
      <c r="B38" s="9" t="s">
        <v>364</v>
      </c>
      <c r="C38" s="9" t="s">
        <v>388</v>
      </c>
      <c r="D38" s="9" t="s">
        <v>404</v>
      </c>
      <c r="E38" s="9"/>
      <c r="F38" s="13">
        <f>F39</f>
        <v>3015</v>
      </c>
    </row>
    <row r="39" spans="1:6" ht="49.5" customHeight="1" x14ac:dyDescent="0.2">
      <c r="A39" s="12" t="s">
        <v>112</v>
      </c>
      <c r="B39" s="9" t="s">
        <v>364</v>
      </c>
      <c r="C39" s="9" t="s">
        <v>388</v>
      </c>
      <c r="D39" s="9" t="s">
        <v>404</v>
      </c>
      <c r="E39" s="9" t="s">
        <v>111</v>
      </c>
      <c r="F39" s="13">
        <f>3531-516</f>
        <v>3015</v>
      </c>
    </row>
    <row r="40" spans="1:6" ht="52.5" customHeight="1" x14ac:dyDescent="0.2">
      <c r="A40" s="12" t="s">
        <v>403</v>
      </c>
      <c r="B40" s="9" t="s">
        <v>364</v>
      </c>
      <c r="C40" s="9" t="s">
        <v>388</v>
      </c>
      <c r="D40" s="9" t="s">
        <v>402</v>
      </c>
      <c r="E40" s="9"/>
      <c r="F40" s="13">
        <f>F41</f>
        <v>726</v>
      </c>
    </row>
    <row r="41" spans="1:6" ht="50.25" customHeight="1" x14ac:dyDescent="0.2">
      <c r="A41" s="12" t="s">
        <v>112</v>
      </c>
      <c r="B41" s="9" t="s">
        <v>364</v>
      </c>
      <c r="C41" s="9" t="s">
        <v>388</v>
      </c>
      <c r="D41" s="9" t="s">
        <v>402</v>
      </c>
      <c r="E41" s="9" t="s">
        <v>111</v>
      </c>
      <c r="F41" s="13">
        <f>655+71</f>
        <v>726</v>
      </c>
    </row>
    <row r="42" spans="1:6" ht="38.25" customHeight="1" x14ac:dyDescent="0.2">
      <c r="A42" s="12" t="s">
        <v>401</v>
      </c>
      <c r="B42" s="9" t="s">
        <v>364</v>
      </c>
      <c r="C42" s="9" t="s">
        <v>388</v>
      </c>
      <c r="D42" s="9" t="s">
        <v>400</v>
      </c>
      <c r="E42" s="9"/>
      <c r="F42" s="13">
        <f>F43+F45+F48+F51+F54</f>
        <v>1957</v>
      </c>
    </row>
    <row r="43" spans="1:6" ht="49.5" customHeight="1" x14ac:dyDescent="0.2">
      <c r="A43" s="12" t="s">
        <v>283</v>
      </c>
      <c r="B43" s="9" t="s">
        <v>364</v>
      </c>
      <c r="C43" s="9" t="s">
        <v>388</v>
      </c>
      <c r="D43" s="9" t="s">
        <v>282</v>
      </c>
      <c r="E43" s="9"/>
      <c r="F43" s="13">
        <f>F44</f>
        <v>45</v>
      </c>
    </row>
    <row r="44" spans="1:6" ht="24" x14ac:dyDescent="0.2">
      <c r="A44" s="12" t="s">
        <v>29</v>
      </c>
      <c r="B44" s="9" t="s">
        <v>364</v>
      </c>
      <c r="C44" s="9" t="s">
        <v>388</v>
      </c>
      <c r="D44" s="9" t="s">
        <v>282</v>
      </c>
      <c r="E44" s="9" t="s">
        <v>25</v>
      </c>
      <c r="F44" s="13">
        <v>45</v>
      </c>
    </row>
    <row r="45" spans="1:6" ht="36" x14ac:dyDescent="0.2">
      <c r="A45" s="12" t="s">
        <v>399</v>
      </c>
      <c r="B45" s="9" t="s">
        <v>364</v>
      </c>
      <c r="C45" s="9" t="s">
        <v>388</v>
      </c>
      <c r="D45" s="9" t="s">
        <v>398</v>
      </c>
      <c r="E45" s="9"/>
      <c r="F45" s="13">
        <f>F46+F47</f>
        <v>633</v>
      </c>
    </row>
    <row r="46" spans="1:6" ht="51" customHeight="1" x14ac:dyDescent="0.2">
      <c r="A46" s="12" t="s">
        <v>112</v>
      </c>
      <c r="B46" s="9" t="s">
        <v>364</v>
      </c>
      <c r="C46" s="9" t="s">
        <v>388</v>
      </c>
      <c r="D46" s="9" t="s">
        <v>398</v>
      </c>
      <c r="E46" s="9" t="s">
        <v>111</v>
      </c>
      <c r="F46" s="13">
        <v>582</v>
      </c>
    </row>
    <row r="47" spans="1:6" ht="26.25" customHeight="1" x14ac:dyDescent="0.2">
      <c r="A47" s="12" t="s">
        <v>29</v>
      </c>
      <c r="B47" s="9" t="s">
        <v>364</v>
      </c>
      <c r="C47" s="9" t="s">
        <v>388</v>
      </c>
      <c r="D47" s="9" t="s">
        <v>398</v>
      </c>
      <c r="E47" s="9" t="s">
        <v>25</v>
      </c>
      <c r="F47" s="13">
        <f>56-5</f>
        <v>51</v>
      </c>
    </row>
    <row r="48" spans="1:6" ht="78" customHeight="1" x14ac:dyDescent="0.2">
      <c r="A48" s="12" t="s">
        <v>397</v>
      </c>
      <c r="B48" s="9" t="s">
        <v>364</v>
      </c>
      <c r="C48" s="9" t="s">
        <v>388</v>
      </c>
      <c r="D48" s="9" t="s">
        <v>396</v>
      </c>
      <c r="E48" s="9"/>
      <c r="F48" s="13">
        <f>F49+F50</f>
        <v>631</v>
      </c>
    </row>
    <row r="49" spans="1:6" ht="48" x14ac:dyDescent="0.2">
      <c r="A49" s="12" t="s">
        <v>112</v>
      </c>
      <c r="B49" s="9" t="s">
        <v>364</v>
      </c>
      <c r="C49" s="9" t="s">
        <v>388</v>
      </c>
      <c r="D49" s="9" t="s">
        <v>396</v>
      </c>
      <c r="E49" s="9" t="s">
        <v>111</v>
      </c>
      <c r="F49" s="13">
        <v>586</v>
      </c>
    </row>
    <row r="50" spans="1:6" ht="24" customHeight="1" x14ac:dyDescent="0.2">
      <c r="A50" s="12" t="s">
        <v>29</v>
      </c>
      <c r="B50" s="9" t="s">
        <v>364</v>
      </c>
      <c r="C50" s="9" t="s">
        <v>388</v>
      </c>
      <c r="D50" s="9" t="s">
        <v>396</v>
      </c>
      <c r="E50" s="9" t="s">
        <v>25</v>
      </c>
      <c r="F50" s="13">
        <v>45</v>
      </c>
    </row>
    <row r="51" spans="1:6" ht="39" customHeight="1" x14ac:dyDescent="0.2">
      <c r="A51" s="12" t="s">
        <v>395</v>
      </c>
      <c r="B51" s="9" t="s">
        <v>364</v>
      </c>
      <c r="C51" s="9" t="s">
        <v>388</v>
      </c>
      <c r="D51" s="9" t="s">
        <v>393</v>
      </c>
      <c r="E51" s="9"/>
      <c r="F51" s="13">
        <f>F52+F53</f>
        <v>566</v>
      </c>
    </row>
    <row r="52" spans="1:6" ht="48" x14ac:dyDescent="0.2">
      <c r="A52" s="12" t="s">
        <v>394</v>
      </c>
      <c r="B52" s="9" t="s">
        <v>364</v>
      </c>
      <c r="C52" s="9" t="s">
        <v>388</v>
      </c>
      <c r="D52" s="9" t="s">
        <v>393</v>
      </c>
      <c r="E52" s="9" t="s">
        <v>111</v>
      </c>
      <c r="F52" s="13">
        <v>516</v>
      </c>
    </row>
    <row r="53" spans="1:6" ht="25.5" customHeight="1" x14ac:dyDescent="0.2">
      <c r="A53" s="12" t="s">
        <v>29</v>
      </c>
      <c r="B53" s="9" t="s">
        <v>364</v>
      </c>
      <c r="C53" s="9" t="s">
        <v>388</v>
      </c>
      <c r="D53" s="9" t="s">
        <v>393</v>
      </c>
      <c r="E53" s="9" t="s">
        <v>25</v>
      </c>
      <c r="F53" s="13">
        <v>50</v>
      </c>
    </row>
    <row r="54" spans="1:6" ht="52.5" customHeight="1" x14ac:dyDescent="0.2">
      <c r="A54" s="12" t="s">
        <v>433</v>
      </c>
      <c r="B54" s="9" t="s">
        <v>364</v>
      </c>
      <c r="C54" s="9" t="s">
        <v>388</v>
      </c>
      <c r="D54" s="9" t="s">
        <v>392</v>
      </c>
      <c r="E54" s="9"/>
      <c r="F54" s="13">
        <f>F55</f>
        <v>82</v>
      </c>
    </row>
    <row r="55" spans="1:6" ht="25.5" customHeight="1" x14ac:dyDescent="0.2">
      <c r="A55" s="12" t="s">
        <v>29</v>
      </c>
      <c r="B55" s="9" t="s">
        <v>364</v>
      </c>
      <c r="C55" s="9" t="s">
        <v>388</v>
      </c>
      <c r="D55" s="9" t="s">
        <v>392</v>
      </c>
      <c r="E55" s="9" t="s">
        <v>25</v>
      </c>
      <c r="F55" s="13">
        <v>82</v>
      </c>
    </row>
    <row r="56" spans="1:6" ht="25.5" customHeight="1" x14ac:dyDescent="0.2">
      <c r="A56" s="12" t="s">
        <v>73</v>
      </c>
      <c r="B56" s="9" t="s">
        <v>364</v>
      </c>
      <c r="C56" s="9" t="s">
        <v>388</v>
      </c>
      <c r="D56" s="9" t="s">
        <v>72</v>
      </c>
      <c r="E56" s="9"/>
      <c r="F56" s="13">
        <f>F57</f>
        <v>631</v>
      </c>
    </row>
    <row r="57" spans="1:6" ht="12.75" customHeight="1" x14ac:dyDescent="0.2">
      <c r="A57" s="12" t="s">
        <v>65</v>
      </c>
      <c r="B57" s="9" t="s">
        <v>364</v>
      </c>
      <c r="C57" s="9" t="s">
        <v>388</v>
      </c>
      <c r="D57" s="9" t="s">
        <v>64</v>
      </c>
      <c r="E57" s="9"/>
      <c r="F57" s="13">
        <f>F58</f>
        <v>631</v>
      </c>
    </row>
    <row r="58" spans="1:6" ht="25.5" customHeight="1" x14ac:dyDescent="0.2">
      <c r="A58" s="12" t="s">
        <v>391</v>
      </c>
      <c r="B58" s="9" t="s">
        <v>364</v>
      </c>
      <c r="C58" s="9" t="s">
        <v>388</v>
      </c>
      <c r="D58" s="9" t="s">
        <v>390</v>
      </c>
      <c r="E58" s="9"/>
      <c r="F58" s="13">
        <f>F59</f>
        <v>631</v>
      </c>
    </row>
    <row r="59" spans="1:6" ht="63.75" customHeight="1" x14ac:dyDescent="0.2">
      <c r="A59" s="12" t="s">
        <v>389</v>
      </c>
      <c r="B59" s="9" t="s">
        <v>364</v>
      </c>
      <c r="C59" s="9" t="s">
        <v>388</v>
      </c>
      <c r="D59" s="9" t="s">
        <v>387</v>
      </c>
      <c r="E59" s="9"/>
      <c r="F59" s="13">
        <f>F60+F61</f>
        <v>631</v>
      </c>
    </row>
    <row r="60" spans="1:6" ht="51" customHeight="1" x14ac:dyDescent="0.2">
      <c r="A60" s="12" t="s">
        <v>112</v>
      </c>
      <c r="B60" s="9" t="s">
        <v>364</v>
      </c>
      <c r="C60" s="9" t="s">
        <v>388</v>
      </c>
      <c r="D60" s="9" t="s">
        <v>387</v>
      </c>
      <c r="E60" s="9" t="s">
        <v>111</v>
      </c>
      <c r="F60" s="13">
        <v>586</v>
      </c>
    </row>
    <row r="61" spans="1:6" ht="25.5" customHeight="1" x14ac:dyDescent="0.2">
      <c r="A61" s="12" t="s">
        <v>29</v>
      </c>
      <c r="B61" s="9" t="s">
        <v>364</v>
      </c>
      <c r="C61" s="9" t="s">
        <v>388</v>
      </c>
      <c r="D61" s="9" t="s">
        <v>387</v>
      </c>
      <c r="E61" s="9" t="s">
        <v>25</v>
      </c>
      <c r="F61" s="13">
        <v>45</v>
      </c>
    </row>
    <row r="62" spans="1:6" ht="14.25" customHeight="1" x14ac:dyDescent="0.2">
      <c r="A62" s="28" t="s">
        <v>386</v>
      </c>
      <c r="B62" s="26" t="s">
        <v>364</v>
      </c>
      <c r="C62" s="26" t="s">
        <v>384</v>
      </c>
      <c r="D62" s="26"/>
      <c r="E62" s="26"/>
      <c r="F62" s="27">
        <f>F63</f>
        <v>14</v>
      </c>
    </row>
    <row r="63" spans="1:6" ht="14.25" customHeight="1" x14ac:dyDescent="0.2">
      <c r="A63" s="28" t="s">
        <v>47</v>
      </c>
      <c r="B63" s="26" t="s">
        <v>364</v>
      </c>
      <c r="C63" s="26" t="s">
        <v>384</v>
      </c>
      <c r="D63" s="26" t="s">
        <v>48</v>
      </c>
      <c r="E63" s="26"/>
      <c r="F63" s="27">
        <f>F64</f>
        <v>14</v>
      </c>
    </row>
    <row r="64" spans="1:6" ht="14.25" customHeight="1" x14ac:dyDescent="0.2">
      <c r="A64" s="12" t="s">
        <v>47</v>
      </c>
      <c r="B64" s="9" t="s">
        <v>364</v>
      </c>
      <c r="C64" s="9" t="s">
        <v>384</v>
      </c>
      <c r="D64" s="9" t="s">
        <v>46</v>
      </c>
      <c r="E64" s="9"/>
      <c r="F64" s="13">
        <f>F65</f>
        <v>14</v>
      </c>
    </row>
    <row r="65" spans="1:6" ht="50.25" customHeight="1" x14ac:dyDescent="0.2">
      <c r="A65" s="14" t="s">
        <v>385</v>
      </c>
      <c r="B65" s="9" t="s">
        <v>364</v>
      </c>
      <c r="C65" s="9" t="s">
        <v>384</v>
      </c>
      <c r="D65" s="9" t="s">
        <v>383</v>
      </c>
      <c r="E65" s="9"/>
      <c r="F65" s="13">
        <f>F66</f>
        <v>14</v>
      </c>
    </row>
    <row r="66" spans="1:6" ht="26.25" customHeight="1" x14ac:dyDescent="0.2">
      <c r="A66" s="12" t="s">
        <v>29</v>
      </c>
      <c r="B66" s="9" t="s">
        <v>364</v>
      </c>
      <c r="C66" s="9" t="s">
        <v>384</v>
      </c>
      <c r="D66" s="9" t="s">
        <v>383</v>
      </c>
      <c r="E66" s="9" t="s">
        <v>25</v>
      </c>
      <c r="F66" s="13">
        <f>16-2</f>
        <v>14</v>
      </c>
    </row>
    <row r="67" spans="1:6" ht="37.5" customHeight="1" x14ac:dyDescent="0.2">
      <c r="A67" s="28" t="s">
        <v>382</v>
      </c>
      <c r="B67" s="26" t="s">
        <v>364</v>
      </c>
      <c r="C67" s="26" t="s">
        <v>377</v>
      </c>
      <c r="D67" s="26"/>
      <c r="E67" s="26"/>
      <c r="F67" s="27">
        <f>F68</f>
        <v>16781</v>
      </c>
    </row>
    <row r="68" spans="1:6" ht="39" customHeight="1" x14ac:dyDescent="0.2">
      <c r="A68" s="28" t="s">
        <v>12</v>
      </c>
      <c r="B68" s="26" t="s">
        <v>364</v>
      </c>
      <c r="C68" s="26" t="s">
        <v>377</v>
      </c>
      <c r="D68" s="26" t="s">
        <v>11</v>
      </c>
      <c r="E68" s="26"/>
      <c r="F68" s="27">
        <f>F69+F78</f>
        <v>16781</v>
      </c>
    </row>
    <row r="69" spans="1:6" ht="24" x14ac:dyDescent="0.2">
      <c r="A69" s="12" t="s">
        <v>172</v>
      </c>
      <c r="B69" s="9" t="s">
        <v>364</v>
      </c>
      <c r="C69" s="9" t="s">
        <v>377</v>
      </c>
      <c r="D69" s="9" t="s">
        <v>171</v>
      </c>
      <c r="E69" s="9"/>
      <c r="F69" s="13">
        <f>F70+F73+F76</f>
        <v>16735</v>
      </c>
    </row>
    <row r="70" spans="1:6" ht="24" x14ac:dyDescent="0.2">
      <c r="A70" s="12" t="s">
        <v>142</v>
      </c>
      <c r="B70" s="9" t="s">
        <v>364</v>
      </c>
      <c r="C70" s="9" t="s">
        <v>377</v>
      </c>
      <c r="D70" s="9" t="s">
        <v>169</v>
      </c>
      <c r="E70" s="9"/>
      <c r="F70" s="13">
        <f>F71+F72</f>
        <v>11264</v>
      </c>
    </row>
    <row r="71" spans="1:6" ht="51.75" customHeight="1" x14ac:dyDescent="0.2">
      <c r="A71" s="12" t="s">
        <v>112</v>
      </c>
      <c r="B71" s="9" t="s">
        <v>364</v>
      </c>
      <c r="C71" s="9" t="s">
        <v>377</v>
      </c>
      <c r="D71" s="9" t="s">
        <v>169</v>
      </c>
      <c r="E71" s="9" t="s">
        <v>111</v>
      </c>
      <c r="F71" s="13">
        <v>10852</v>
      </c>
    </row>
    <row r="72" spans="1:6" ht="24" x14ac:dyDescent="0.2">
      <c r="A72" s="12" t="s">
        <v>29</v>
      </c>
      <c r="B72" s="9" t="s">
        <v>364</v>
      </c>
      <c r="C72" s="9" t="s">
        <v>377</v>
      </c>
      <c r="D72" s="9" t="s">
        <v>169</v>
      </c>
      <c r="E72" s="9" t="s">
        <v>25</v>
      </c>
      <c r="F72" s="13">
        <f>352+60</f>
        <v>412</v>
      </c>
    </row>
    <row r="73" spans="1:6" ht="77.25" customHeight="1" x14ac:dyDescent="0.2">
      <c r="A73" s="12" t="s">
        <v>381</v>
      </c>
      <c r="B73" s="9" t="s">
        <v>364</v>
      </c>
      <c r="C73" s="9" t="s">
        <v>377</v>
      </c>
      <c r="D73" s="9" t="s">
        <v>380</v>
      </c>
      <c r="E73" s="9"/>
      <c r="F73" s="13">
        <f>F74+F75</f>
        <v>5118</v>
      </c>
    </row>
    <row r="74" spans="1:6" ht="48" x14ac:dyDescent="0.2">
      <c r="A74" s="12" t="s">
        <v>112</v>
      </c>
      <c r="B74" s="9" t="s">
        <v>364</v>
      </c>
      <c r="C74" s="9" t="s">
        <v>377</v>
      </c>
      <c r="D74" s="9" t="s">
        <v>380</v>
      </c>
      <c r="E74" s="9" t="s">
        <v>111</v>
      </c>
      <c r="F74" s="13">
        <f>4583+499</f>
        <v>5082</v>
      </c>
    </row>
    <row r="75" spans="1:6" ht="24" x14ac:dyDescent="0.2">
      <c r="A75" s="12" t="s">
        <v>29</v>
      </c>
      <c r="B75" s="9" t="s">
        <v>364</v>
      </c>
      <c r="C75" s="9" t="s">
        <v>377</v>
      </c>
      <c r="D75" s="9" t="s">
        <v>380</v>
      </c>
      <c r="E75" s="9" t="s">
        <v>25</v>
      </c>
      <c r="F75" s="13">
        <f>32+4</f>
        <v>36</v>
      </c>
    </row>
    <row r="76" spans="1:6" ht="48" x14ac:dyDescent="0.2">
      <c r="A76" s="12" t="s">
        <v>379</v>
      </c>
      <c r="B76" s="9" t="s">
        <v>364</v>
      </c>
      <c r="C76" s="9" t="s">
        <v>377</v>
      </c>
      <c r="D76" s="9" t="s">
        <v>378</v>
      </c>
      <c r="E76" s="9"/>
      <c r="F76" s="13">
        <f>F77</f>
        <v>353</v>
      </c>
    </row>
    <row r="77" spans="1:6" ht="24" x14ac:dyDescent="0.2">
      <c r="A77" s="12" t="s">
        <v>29</v>
      </c>
      <c r="B77" s="9" t="s">
        <v>364</v>
      </c>
      <c r="C77" s="9" t="s">
        <v>377</v>
      </c>
      <c r="D77" s="9" t="s">
        <v>378</v>
      </c>
      <c r="E77" s="9" t="s">
        <v>25</v>
      </c>
      <c r="F77" s="13">
        <v>353</v>
      </c>
    </row>
    <row r="78" spans="1:6" ht="24" x14ac:dyDescent="0.2">
      <c r="A78" s="12" t="s">
        <v>10</v>
      </c>
      <c r="B78" s="9" t="s">
        <v>364</v>
      </c>
      <c r="C78" s="9" t="s">
        <v>377</v>
      </c>
      <c r="D78" s="9" t="s">
        <v>9</v>
      </c>
      <c r="E78" s="9"/>
      <c r="F78" s="13">
        <f>F79</f>
        <v>46</v>
      </c>
    </row>
    <row r="79" spans="1:6" ht="50.25" customHeight="1" x14ac:dyDescent="0.2">
      <c r="A79" s="12" t="s">
        <v>6</v>
      </c>
      <c r="B79" s="9" t="s">
        <v>364</v>
      </c>
      <c r="C79" s="9" t="s">
        <v>377</v>
      </c>
      <c r="D79" s="9" t="s">
        <v>2</v>
      </c>
      <c r="E79" s="9"/>
      <c r="F79" s="13">
        <f>F80</f>
        <v>46</v>
      </c>
    </row>
    <row r="80" spans="1:6" ht="24" x14ac:dyDescent="0.2">
      <c r="A80" s="12" t="s">
        <v>29</v>
      </c>
      <c r="B80" s="9" t="s">
        <v>364</v>
      </c>
      <c r="C80" s="9" t="s">
        <v>377</v>
      </c>
      <c r="D80" s="9" t="s">
        <v>2</v>
      </c>
      <c r="E80" s="9" t="s">
        <v>25</v>
      </c>
      <c r="F80" s="13">
        <v>46</v>
      </c>
    </row>
    <row r="81" spans="1:6" x14ac:dyDescent="0.2">
      <c r="A81" s="28" t="s">
        <v>376</v>
      </c>
      <c r="B81" s="26" t="s">
        <v>364</v>
      </c>
      <c r="C81" s="26" t="s">
        <v>372</v>
      </c>
      <c r="D81" s="26"/>
      <c r="E81" s="26"/>
      <c r="F81" s="27">
        <f>F82</f>
        <v>950</v>
      </c>
    </row>
    <row r="82" spans="1:6" ht="40.5" customHeight="1" x14ac:dyDescent="0.2">
      <c r="A82" s="28" t="s">
        <v>12</v>
      </c>
      <c r="B82" s="26" t="s">
        <v>364</v>
      </c>
      <c r="C82" s="26" t="s">
        <v>372</v>
      </c>
      <c r="D82" s="26" t="s">
        <v>11</v>
      </c>
      <c r="E82" s="26"/>
      <c r="F82" s="27">
        <f>F83</f>
        <v>950</v>
      </c>
    </row>
    <row r="83" spans="1:6" ht="24" x14ac:dyDescent="0.2">
      <c r="A83" s="12" t="s">
        <v>375</v>
      </c>
      <c r="B83" s="9" t="s">
        <v>364</v>
      </c>
      <c r="C83" s="9" t="s">
        <v>372</v>
      </c>
      <c r="D83" s="9" t="s">
        <v>374</v>
      </c>
      <c r="E83" s="9"/>
      <c r="F83" s="13">
        <f>F84</f>
        <v>950</v>
      </c>
    </row>
    <row r="84" spans="1:6" ht="28.5" customHeight="1" x14ac:dyDescent="0.2">
      <c r="A84" s="12" t="s">
        <v>373</v>
      </c>
      <c r="B84" s="9" t="s">
        <v>364</v>
      </c>
      <c r="C84" s="9" t="s">
        <v>372</v>
      </c>
      <c r="D84" s="9" t="s">
        <v>371</v>
      </c>
      <c r="E84" s="9"/>
      <c r="F84" s="13">
        <f>F85</f>
        <v>950</v>
      </c>
    </row>
    <row r="85" spans="1:6" x14ac:dyDescent="0.2">
      <c r="A85" s="12" t="s">
        <v>158</v>
      </c>
      <c r="B85" s="9" t="s">
        <v>364</v>
      </c>
      <c r="C85" s="9" t="s">
        <v>372</v>
      </c>
      <c r="D85" s="9" t="s">
        <v>371</v>
      </c>
      <c r="E85" s="9" t="s">
        <v>156</v>
      </c>
      <c r="F85" s="13">
        <f>300+700-50</f>
        <v>950</v>
      </c>
    </row>
    <row r="86" spans="1:6" s="31" customFormat="1" ht="15" customHeight="1" x14ac:dyDescent="0.15">
      <c r="A86" s="28" t="s">
        <v>370</v>
      </c>
      <c r="B86" s="26" t="s">
        <v>364</v>
      </c>
      <c r="C86" s="26" t="s">
        <v>363</v>
      </c>
      <c r="D86" s="26"/>
      <c r="E86" s="26"/>
      <c r="F86" s="27">
        <f>F87+F94</f>
        <v>40552</v>
      </c>
    </row>
    <row r="87" spans="1:6" ht="12.75" customHeight="1" x14ac:dyDescent="0.2">
      <c r="A87" s="28" t="s">
        <v>47</v>
      </c>
      <c r="B87" s="26" t="s">
        <v>364</v>
      </c>
      <c r="C87" s="26" t="s">
        <v>363</v>
      </c>
      <c r="D87" s="26" t="s">
        <v>48</v>
      </c>
      <c r="E87" s="26"/>
      <c r="F87" s="27">
        <f>F88</f>
        <v>39049</v>
      </c>
    </row>
    <row r="88" spans="1:6" ht="12.75" customHeight="1" x14ac:dyDescent="0.2">
      <c r="A88" s="12" t="s">
        <v>47</v>
      </c>
      <c r="B88" s="9" t="s">
        <v>364</v>
      </c>
      <c r="C88" s="9" t="s">
        <v>363</v>
      </c>
      <c r="D88" s="9" t="s">
        <v>46</v>
      </c>
      <c r="E88" s="9"/>
      <c r="F88" s="13">
        <f>F89+F91</f>
        <v>39049</v>
      </c>
    </row>
    <row r="89" spans="1:6" ht="24.75" customHeight="1" x14ac:dyDescent="0.2">
      <c r="A89" s="12" t="s">
        <v>113</v>
      </c>
      <c r="B89" s="9" t="s">
        <v>364</v>
      </c>
      <c r="C89" s="9" t="s">
        <v>363</v>
      </c>
      <c r="D89" s="9" t="s">
        <v>108</v>
      </c>
      <c r="E89" s="9"/>
      <c r="F89" s="13">
        <f>F90</f>
        <v>38929</v>
      </c>
    </row>
    <row r="90" spans="1:6" ht="26.25" customHeight="1" x14ac:dyDescent="0.2">
      <c r="A90" s="12" t="s">
        <v>44</v>
      </c>
      <c r="B90" s="9" t="s">
        <v>364</v>
      </c>
      <c r="C90" s="9" t="s">
        <v>363</v>
      </c>
      <c r="D90" s="9" t="s">
        <v>108</v>
      </c>
      <c r="E90" s="9" t="s">
        <v>41</v>
      </c>
      <c r="F90" s="13">
        <f>34803+1000-1000+4126</f>
        <v>38929</v>
      </c>
    </row>
    <row r="91" spans="1:6" ht="15" customHeight="1" x14ac:dyDescent="0.2">
      <c r="A91" s="14" t="s">
        <v>369</v>
      </c>
      <c r="B91" s="9" t="s">
        <v>364</v>
      </c>
      <c r="C91" s="9" t="s">
        <v>363</v>
      </c>
      <c r="D91" s="9" t="s">
        <v>368</v>
      </c>
      <c r="E91" s="9"/>
      <c r="F91" s="13">
        <f>F92</f>
        <v>120</v>
      </c>
    </row>
    <row r="92" spans="1:6" ht="29.25" customHeight="1" x14ac:dyDescent="0.2">
      <c r="A92" s="14" t="s">
        <v>29</v>
      </c>
      <c r="B92" s="9" t="s">
        <v>364</v>
      </c>
      <c r="C92" s="9" t="s">
        <v>363</v>
      </c>
      <c r="D92" s="9" t="s">
        <v>368</v>
      </c>
      <c r="E92" s="9" t="s">
        <v>25</v>
      </c>
      <c r="F92" s="13">
        <v>120</v>
      </c>
    </row>
    <row r="93" spans="1:6" ht="12" hidden="1" customHeight="1" x14ac:dyDescent="0.2">
      <c r="A93" s="12" t="s">
        <v>158</v>
      </c>
      <c r="B93" s="9" t="s">
        <v>364</v>
      </c>
      <c r="C93" s="9" t="s">
        <v>363</v>
      </c>
      <c r="D93" s="9" t="s">
        <v>368</v>
      </c>
      <c r="E93" s="9" t="s">
        <v>156</v>
      </c>
      <c r="F93" s="13">
        <v>0</v>
      </c>
    </row>
    <row r="94" spans="1:6" ht="36.75" customHeight="1" x14ac:dyDescent="0.2">
      <c r="A94" s="28" t="s">
        <v>12</v>
      </c>
      <c r="B94" s="26" t="s">
        <v>364</v>
      </c>
      <c r="C94" s="26" t="s">
        <v>363</v>
      </c>
      <c r="D94" s="26" t="s">
        <v>11</v>
      </c>
      <c r="E94" s="26"/>
      <c r="F94" s="27">
        <f>F95</f>
        <v>1503</v>
      </c>
    </row>
    <row r="95" spans="1:6" ht="36" x14ac:dyDescent="0.2">
      <c r="A95" s="12" t="s">
        <v>367</v>
      </c>
      <c r="B95" s="9" t="s">
        <v>364</v>
      </c>
      <c r="C95" s="9" t="s">
        <v>363</v>
      </c>
      <c r="D95" s="9" t="s">
        <v>366</v>
      </c>
      <c r="E95" s="9"/>
      <c r="F95" s="13">
        <f>F96</f>
        <v>1503</v>
      </c>
    </row>
    <row r="96" spans="1:6" ht="24" x14ac:dyDescent="0.2">
      <c r="A96" s="12" t="s">
        <v>365</v>
      </c>
      <c r="B96" s="9" t="s">
        <v>364</v>
      </c>
      <c r="C96" s="9" t="s">
        <v>363</v>
      </c>
      <c r="D96" s="9" t="s">
        <v>362</v>
      </c>
      <c r="E96" s="9"/>
      <c r="F96" s="13">
        <f>F97</f>
        <v>1503</v>
      </c>
    </row>
    <row r="97" spans="1:6" x14ac:dyDescent="0.2">
      <c r="A97" s="12" t="s">
        <v>158</v>
      </c>
      <c r="B97" s="9" t="s">
        <v>364</v>
      </c>
      <c r="C97" s="9" t="s">
        <v>363</v>
      </c>
      <c r="D97" s="9" t="s">
        <v>362</v>
      </c>
      <c r="E97" s="9" t="s">
        <v>156</v>
      </c>
      <c r="F97" s="13">
        <f>300+1203</f>
        <v>1503</v>
      </c>
    </row>
    <row r="98" spans="1:6" ht="12" customHeight="1" x14ac:dyDescent="0.2">
      <c r="A98" s="28" t="s">
        <v>361</v>
      </c>
      <c r="B98" s="26" t="s">
        <v>358</v>
      </c>
      <c r="C98" s="26"/>
      <c r="D98" s="26"/>
      <c r="E98" s="26"/>
      <c r="F98" s="27">
        <f>F99</f>
        <v>15</v>
      </c>
    </row>
    <row r="99" spans="1:6" ht="14.25" customHeight="1" x14ac:dyDescent="0.2">
      <c r="A99" s="28" t="s">
        <v>360</v>
      </c>
      <c r="B99" s="26" t="s">
        <v>358</v>
      </c>
      <c r="C99" s="26" t="s">
        <v>357</v>
      </c>
      <c r="D99" s="26"/>
      <c r="E99" s="26"/>
      <c r="F99" s="27">
        <f>F100</f>
        <v>15</v>
      </c>
    </row>
    <row r="100" spans="1:6" ht="13.5" customHeight="1" x14ac:dyDescent="0.2">
      <c r="A100" s="28" t="s">
        <v>47</v>
      </c>
      <c r="B100" s="26" t="s">
        <v>358</v>
      </c>
      <c r="C100" s="26" t="s">
        <v>357</v>
      </c>
      <c r="D100" s="26" t="s">
        <v>48</v>
      </c>
      <c r="E100" s="26"/>
      <c r="F100" s="27">
        <f>F101</f>
        <v>15</v>
      </c>
    </row>
    <row r="101" spans="1:6" ht="13.5" customHeight="1" x14ac:dyDescent="0.2">
      <c r="A101" s="12" t="s">
        <v>47</v>
      </c>
      <c r="B101" s="9" t="s">
        <v>358</v>
      </c>
      <c r="C101" s="9" t="s">
        <v>357</v>
      </c>
      <c r="D101" s="9" t="s">
        <v>46</v>
      </c>
      <c r="E101" s="9"/>
      <c r="F101" s="13">
        <f>F102</f>
        <v>15</v>
      </c>
    </row>
    <row r="102" spans="1:6" ht="16.5" customHeight="1" x14ac:dyDescent="0.2">
      <c r="A102" s="12" t="s">
        <v>359</v>
      </c>
      <c r="B102" s="9" t="s">
        <v>358</v>
      </c>
      <c r="C102" s="9" t="s">
        <v>357</v>
      </c>
      <c r="D102" s="9" t="s">
        <v>356</v>
      </c>
      <c r="E102" s="9"/>
      <c r="F102" s="13">
        <f>F103</f>
        <v>15</v>
      </c>
    </row>
    <row r="103" spans="1:6" ht="23.25" customHeight="1" x14ac:dyDescent="0.2">
      <c r="A103" s="12" t="s">
        <v>29</v>
      </c>
      <c r="B103" s="9" t="s">
        <v>358</v>
      </c>
      <c r="C103" s="9" t="s">
        <v>357</v>
      </c>
      <c r="D103" s="9" t="s">
        <v>356</v>
      </c>
      <c r="E103" s="9" t="s">
        <v>25</v>
      </c>
      <c r="F103" s="13">
        <v>15</v>
      </c>
    </row>
    <row r="104" spans="1:6" ht="24" x14ac:dyDescent="0.2">
      <c r="A104" s="28" t="s">
        <v>355</v>
      </c>
      <c r="B104" s="26" t="s">
        <v>343</v>
      </c>
      <c r="C104" s="26"/>
      <c r="D104" s="26"/>
      <c r="E104" s="26"/>
      <c r="F104" s="27">
        <f>F114+F105</f>
        <v>2401</v>
      </c>
    </row>
    <row r="105" spans="1:6" x14ac:dyDescent="0.2">
      <c r="A105" s="28" t="s">
        <v>434</v>
      </c>
      <c r="B105" s="26" t="s">
        <v>343</v>
      </c>
      <c r="C105" s="26" t="s">
        <v>435</v>
      </c>
      <c r="D105" s="26"/>
      <c r="E105" s="26"/>
      <c r="F105" s="27">
        <f>F106+F110</f>
        <v>50</v>
      </c>
    </row>
    <row r="106" spans="1:6" x14ac:dyDescent="0.2">
      <c r="A106" s="28" t="s">
        <v>47</v>
      </c>
      <c r="B106" s="26" t="s">
        <v>343</v>
      </c>
      <c r="C106" s="26" t="s">
        <v>435</v>
      </c>
      <c r="D106" s="26" t="s">
        <v>48</v>
      </c>
      <c r="E106" s="26"/>
      <c r="F106" s="13">
        <f>F107</f>
        <v>50</v>
      </c>
    </row>
    <row r="107" spans="1:6" x14ac:dyDescent="0.2">
      <c r="A107" s="12" t="s">
        <v>47</v>
      </c>
      <c r="B107" s="9" t="s">
        <v>343</v>
      </c>
      <c r="C107" s="9" t="s">
        <v>435</v>
      </c>
      <c r="D107" s="9" t="s">
        <v>46</v>
      </c>
      <c r="E107" s="9"/>
      <c r="F107" s="13">
        <f>F108</f>
        <v>50</v>
      </c>
    </row>
    <row r="108" spans="1:6" x14ac:dyDescent="0.2">
      <c r="A108" s="12" t="s">
        <v>351</v>
      </c>
      <c r="B108" s="9" t="s">
        <v>343</v>
      </c>
      <c r="C108" s="9" t="s">
        <v>435</v>
      </c>
      <c r="D108" s="9" t="s">
        <v>350</v>
      </c>
      <c r="E108" s="9"/>
      <c r="F108" s="13">
        <f>F109</f>
        <v>50</v>
      </c>
    </row>
    <row r="109" spans="1:6" ht="24" x14ac:dyDescent="0.2">
      <c r="A109" s="12" t="s">
        <v>29</v>
      </c>
      <c r="B109" s="9" t="s">
        <v>343</v>
      </c>
      <c r="C109" s="9" t="s">
        <v>435</v>
      </c>
      <c r="D109" s="9" t="s">
        <v>350</v>
      </c>
      <c r="E109" s="9" t="s">
        <v>25</v>
      </c>
      <c r="F109" s="13">
        <v>50</v>
      </c>
    </row>
    <row r="110" spans="1:6" ht="40.5" hidden="1" customHeight="1" x14ac:dyDescent="0.2">
      <c r="A110" s="28" t="s">
        <v>12</v>
      </c>
      <c r="B110" s="26" t="s">
        <v>343</v>
      </c>
      <c r="C110" s="26" t="s">
        <v>435</v>
      </c>
      <c r="D110" s="26" t="s">
        <v>11</v>
      </c>
      <c r="E110" s="26"/>
      <c r="F110" s="27">
        <f>F111</f>
        <v>0</v>
      </c>
    </row>
    <row r="111" spans="1:6" ht="24" hidden="1" x14ac:dyDescent="0.2">
      <c r="A111" s="12" t="s">
        <v>375</v>
      </c>
      <c r="B111" s="9" t="s">
        <v>343</v>
      </c>
      <c r="C111" s="9" t="s">
        <v>435</v>
      </c>
      <c r="D111" s="9" t="s">
        <v>374</v>
      </c>
      <c r="E111" s="9"/>
      <c r="F111" s="13">
        <f>F112</f>
        <v>0</v>
      </c>
    </row>
    <row r="112" spans="1:6" ht="28.5" hidden="1" customHeight="1" x14ac:dyDescent="0.2">
      <c r="A112" s="12" t="s">
        <v>373</v>
      </c>
      <c r="B112" s="9" t="s">
        <v>343</v>
      </c>
      <c r="C112" s="9" t="s">
        <v>435</v>
      </c>
      <c r="D112" s="9" t="s">
        <v>371</v>
      </c>
      <c r="E112" s="9"/>
      <c r="F112" s="13">
        <f>F113</f>
        <v>0</v>
      </c>
    </row>
    <row r="113" spans="1:6" hidden="1" x14ac:dyDescent="0.2">
      <c r="A113" s="12" t="s">
        <v>5</v>
      </c>
      <c r="B113" s="9" t="s">
        <v>343</v>
      </c>
      <c r="C113" s="9" t="s">
        <v>435</v>
      </c>
      <c r="D113" s="9" t="s">
        <v>371</v>
      </c>
      <c r="E113" s="9" t="s">
        <v>1</v>
      </c>
      <c r="F113" s="13"/>
    </row>
    <row r="114" spans="1:6" ht="36" x14ac:dyDescent="0.2">
      <c r="A114" s="28" t="s">
        <v>354</v>
      </c>
      <c r="B114" s="26" t="s">
        <v>343</v>
      </c>
      <c r="C114" s="26" t="s">
        <v>342</v>
      </c>
      <c r="D114" s="26"/>
      <c r="E114" s="26"/>
      <c r="F114" s="27">
        <f>F115+F123+F129</f>
        <v>2351</v>
      </c>
    </row>
    <row r="115" spans="1:6" ht="15" customHeight="1" x14ac:dyDescent="0.2">
      <c r="A115" s="28" t="s">
        <v>47</v>
      </c>
      <c r="B115" s="26" t="s">
        <v>343</v>
      </c>
      <c r="C115" s="26" t="s">
        <v>342</v>
      </c>
      <c r="D115" s="26" t="s">
        <v>48</v>
      </c>
      <c r="E115" s="26"/>
      <c r="F115" s="27">
        <f>F116</f>
        <v>530</v>
      </c>
    </row>
    <row r="116" spans="1:6" x14ac:dyDescent="0.2">
      <c r="A116" s="12" t="s">
        <v>47</v>
      </c>
      <c r="B116" s="9" t="s">
        <v>343</v>
      </c>
      <c r="C116" s="9" t="s">
        <v>342</v>
      </c>
      <c r="D116" s="9" t="s">
        <v>46</v>
      </c>
      <c r="E116" s="9"/>
      <c r="F116" s="13">
        <f>F117+F119+F121</f>
        <v>530</v>
      </c>
    </row>
    <row r="117" spans="1:6" ht="24" x14ac:dyDescent="0.2">
      <c r="A117" s="12" t="s">
        <v>353</v>
      </c>
      <c r="B117" s="9" t="s">
        <v>343</v>
      </c>
      <c r="C117" s="9" t="s">
        <v>342</v>
      </c>
      <c r="D117" s="9" t="s">
        <v>352</v>
      </c>
      <c r="E117" s="9"/>
      <c r="F117" s="13">
        <f>F118</f>
        <v>150</v>
      </c>
    </row>
    <row r="118" spans="1:6" ht="24" customHeight="1" x14ac:dyDescent="0.2">
      <c r="A118" s="12" t="s">
        <v>29</v>
      </c>
      <c r="B118" s="9" t="s">
        <v>343</v>
      </c>
      <c r="C118" s="9" t="s">
        <v>342</v>
      </c>
      <c r="D118" s="9" t="s">
        <v>352</v>
      </c>
      <c r="E118" s="9" t="s">
        <v>25</v>
      </c>
      <c r="F118" s="13">
        <v>150</v>
      </c>
    </row>
    <row r="119" spans="1:6" hidden="1" x14ac:dyDescent="0.2">
      <c r="A119" s="12" t="s">
        <v>351</v>
      </c>
      <c r="B119" s="9" t="s">
        <v>343</v>
      </c>
      <c r="C119" s="9" t="s">
        <v>342</v>
      </c>
      <c r="D119" s="9" t="s">
        <v>350</v>
      </c>
      <c r="E119" s="9"/>
      <c r="F119" s="13">
        <f>F120</f>
        <v>0</v>
      </c>
    </row>
    <row r="120" spans="1:6" ht="24" hidden="1" x14ac:dyDescent="0.2">
      <c r="A120" s="12" t="s">
        <v>29</v>
      </c>
      <c r="B120" s="9" t="s">
        <v>343</v>
      </c>
      <c r="C120" s="9" t="s">
        <v>342</v>
      </c>
      <c r="D120" s="9" t="s">
        <v>350</v>
      </c>
      <c r="E120" s="9" t="s">
        <v>25</v>
      </c>
      <c r="F120" s="13">
        <f>50-50</f>
        <v>0</v>
      </c>
    </row>
    <row r="121" spans="1:6" ht="36" x14ac:dyDescent="0.2">
      <c r="A121" s="12" t="s">
        <v>436</v>
      </c>
      <c r="B121" s="9" t="s">
        <v>343</v>
      </c>
      <c r="C121" s="9" t="s">
        <v>342</v>
      </c>
      <c r="D121" s="9" t="s">
        <v>437</v>
      </c>
      <c r="E121" s="9"/>
      <c r="F121" s="13">
        <f>F122</f>
        <v>380</v>
      </c>
    </row>
    <row r="122" spans="1:6" ht="24" x14ac:dyDescent="0.2">
      <c r="A122" s="12" t="s">
        <v>29</v>
      </c>
      <c r="B122" s="9" t="s">
        <v>343</v>
      </c>
      <c r="C122" s="9" t="s">
        <v>342</v>
      </c>
      <c r="D122" s="9" t="s">
        <v>437</v>
      </c>
      <c r="E122" s="9" t="s">
        <v>25</v>
      </c>
      <c r="F122" s="13">
        <v>380</v>
      </c>
    </row>
    <row r="123" spans="1:6" ht="24" x14ac:dyDescent="0.2">
      <c r="A123" s="28" t="s">
        <v>349</v>
      </c>
      <c r="B123" s="26" t="s">
        <v>343</v>
      </c>
      <c r="C123" s="26" t="s">
        <v>342</v>
      </c>
      <c r="D123" s="26" t="s">
        <v>348</v>
      </c>
      <c r="E123" s="26"/>
      <c r="F123" s="27">
        <f>F124</f>
        <v>1771</v>
      </c>
    </row>
    <row r="124" spans="1:6" ht="24" x14ac:dyDescent="0.2">
      <c r="A124" s="12" t="s">
        <v>347</v>
      </c>
      <c r="B124" s="9" t="s">
        <v>343</v>
      </c>
      <c r="C124" s="9" t="s">
        <v>342</v>
      </c>
      <c r="D124" s="9" t="s">
        <v>346</v>
      </c>
      <c r="E124" s="9"/>
      <c r="F124" s="13">
        <f>F125+F127</f>
        <v>1771</v>
      </c>
    </row>
    <row r="125" spans="1:6" ht="36" x14ac:dyDescent="0.2">
      <c r="A125" s="12" t="s">
        <v>432</v>
      </c>
      <c r="B125" s="9" t="s">
        <v>343</v>
      </c>
      <c r="C125" s="9" t="s">
        <v>342</v>
      </c>
      <c r="D125" s="9" t="s">
        <v>345</v>
      </c>
      <c r="E125" s="9"/>
      <c r="F125" s="13">
        <f>F126</f>
        <v>210</v>
      </c>
    </row>
    <row r="126" spans="1:6" x14ac:dyDescent="0.2">
      <c r="A126" s="12" t="s">
        <v>5</v>
      </c>
      <c r="B126" s="9" t="s">
        <v>343</v>
      </c>
      <c r="C126" s="9" t="s">
        <v>342</v>
      </c>
      <c r="D126" s="9" t="s">
        <v>345</v>
      </c>
      <c r="E126" s="9" t="s">
        <v>1</v>
      </c>
      <c r="F126" s="13">
        <f>20+190</f>
        <v>210</v>
      </c>
    </row>
    <row r="127" spans="1:6" ht="38.25" customHeight="1" x14ac:dyDescent="0.2">
      <c r="A127" s="12" t="s">
        <v>344</v>
      </c>
      <c r="B127" s="9" t="s">
        <v>343</v>
      </c>
      <c r="C127" s="9" t="s">
        <v>342</v>
      </c>
      <c r="D127" s="9" t="s">
        <v>341</v>
      </c>
      <c r="E127" s="9"/>
      <c r="F127" s="13">
        <f>F128</f>
        <v>1561</v>
      </c>
    </row>
    <row r="128" spans="1:6" x14ac:dyDescent="0.2">
      <c r="A128" s="12" t="s">
        <v>5</v>
      </c>
      <c r="B128" s="9" t="s">
        <v>343</v>
      </c>
      <c r="C128" s="9" t="s">
        <v>342</v>
      </c>
      <c r="D128" s="9" t="s">
        <v>341</v>
      </c>
      <c r="E128" s="9" t="s">
        <v>1</v>
      </c>
      <c r="F128" s="13">
        <v>1561</v>
      </c>
    </row>
    <row r="129" spans="1:6" ht="40.5" customHeight="1" x14ac:dyDescent="0.2">
      <c r="A129" s="28" t="s">
        <v>12</v>
      </c>
      <c r="B129" s="26" t="s">
        <v>343</v>
      </c>
      <c r="C129" s="26" t="s">
        <v>342</v>
      </c>
      <c r="D129" s="26" t="s">
        <v>11</v>
      </c>
      <c r="E129" s="26"/>
      <c r="F129" s="27">
        <f>F130</f>
        <v>50</v>
      </c>
    </row>
    <row r="130" spans="1:6" ht="24" x14ac:dyDescent="0.2">
      <c r="A130" s="12" t="s">
        <v>375</v>
      </c>
      <c r="B130" s="9" t="s">
        <v>343</v>
      </c>
      <c r="C130" s="9" t="s">
        <v>342</v>
      </c>
      <c r="D130" s="9" t="s">
        <v>374</v>
      </c>
      <c r="E130" s="9"/>
      <c r="F130" s="13">
        <f>F131</f>
        <v>50</v>
      </c>
    </row>
    <row r="131" spans="1:6" ht="28.5" customHeight="1" x14ac:dyDescent="0.2">
      <c r="A131" s="12" t="s">
        <v>373</v>
      </c>
      <c r="B131" s="9" t="s">
        <v>343</v>
      </c>
      <c r="C131" s="9" t="s">
        <v>342</v>
      </c>
      <c r="D131" s="9" t="s">
        <v>371</v>
      </c>
      <c r="E131" s="9"/>
      <c r="F131" s="13">
        <f>F132</f>
        <v>50</v>
      </c>
    </row>
    <row r="132" spans="1:6" x14ac:dyDescent="0.2">
      <c r="A132" s="12" t="s">
        <v>5</v>
      </c>
      <c r="B132" s="9" t="s">
        <v>343</v>
      </c>
      <c r="C132" s="9" t="s">
        <v>342</v>
      </c>
      <c r="D132" s="9" t="s">
        <v>371</v>
      </c>
      <c r="E132" s="9" t="s">
        <v>1</v>
      </c>
      <c r="F132" s="13">
        <v>50</v>
      </c>
    </row>
    <row r="133" spans="1:6" ht="14.25" customHeight="1" x14ac:dyDescent="0.2">
      <c r="A133" s="28" t="s">
        <v>340</v>
      </c>
      <c r="B133" s="26" t="s">
        <v>292</v>
      </c>
      <c r="C133" s="26"/>
      <c r="D133" s="26"/>
      <c r="E133" s="26"/>
      <c r="F133" s="27">
        <f>F134+F143+F148+F196</f>
        <v>138570</v>
      </c>
    </row>
    <row r="134" spans="1:6" ht="14.25" customHeight="1" x14ac:dyDescent="0.2">
      <c r="A134" s="28" t="s">
        <v>339</v>
      </c>
      <c r="B134" s="26" t="s">
        <v>292</v>
      </c>
      <c r="C134" s="26" t="s">
        <v>331</v>
      </c>
      <c r="D134" s="26"/>
      <c r="E134" s="26"/>
      <c r="F134" s="27">
        <f>F135+F139</f>
        <v>445</v>
      </c>
    </row>
    <row r="135" spans="1:6" ht="15" customHeight="1" x14ac:dyDescent="0.2">
      <c r="A135" s="28" t="s">
        <v>47</v>
      </c>
      <c r="B135" s="26" t="s">
        <v>292</v>
      </c>
      <c r="C135" s="26" t="s">
        <v>331</v>
      </c>
      <c r="D135" s="26" t="s">
        <v>48</v>
      </c>
      <c r="E135" s="26"/>
      <c r="F135" s="27">
        <f>F136</f>
        <v>340</v>
      </c>
    </row>
    <row r="136" spans="1:6" ht="15.75" customHeight="1" x14ac:dyDescent="0.2">
      <c r="A136" s="12" t="s">
        <v>47</v>
      </c>
      <c r="B136" s="9" t="s">
        <v>292</v>
      </c>
      <c r="C136" s="9" t="s">
        <v>331</v>
      </c>
      <c r="D136" s="9" t="s">
        <v>46</v>
      </c>
      <c r="E136" s="9"/>
      <c r="F136" s="13">
        <f>F137</f>
        <v>340</v>
      </c>
    </row>
    <row r="137" spans="1:6" ht="51.75" customHeight="1" x14ac:dyDescent="0.2">
      <c r="A137" s="12" t="s">
        <v>338</v>
      </c>
      <c r="B137" s="9" t="s">
        <v>292</v>
      </c>
      <c r="C137" s="9" t="s">
        <v>331</v>
      </c>
      <c r="D137" s="9" t="s">
        <v>337</v>
      </c>
      <c r="E137" s="9"/>
      <c r="F137" s="13">
        <f>F138</f>
        <v>340</v>
      </c>
    </row>
    <row r="138" spans="1:6" ht="24" customHeight="1" x14ac:dyDescent="0.2">
      <c r="A138" s="12" t="s">
        <v>29</v>
      </c>
      <c r="B138" s="9" t="s">
        <v>292</v>
      </c>
      <c r="C138" s="9" t="s">
        <v>331</v>
      </c>
      <c r="D138" s="9" t="s">
        <v>337</v>
      </c>
      <c r="E138" s="9" t="s">
        <v>25</v>
      </c>
      <c r="F138" s="13">
        <v>340</v>
      </c>
    </row>
    <row r="139" spans="1:6" ht="36" x14ac:dyDescent="0.2">
      <c r="A139" s="28" t="s">
        <v>336</v>
      </c>
      <c r="B139" s="26" t="s">
        <v>292</v>
      </c>
      <c r="C139" s="26" t="s">
        <v>331</v>
      </c>
      <c r="D139" s="26" t="s">
        <v>335</v>
      </c>
      <c r="E139" s="26"/>
      <c r="F139" s="27">
        <f>F140</f>
        <v>105</v>
      </c>
    </row>
    <row r="140" spans="1:6" ht="35.25" customHeight="1" x14ac:dyDescent="0.2">
      <c r="A140" s="12" t="s">
        <v>334</v>
      </c>
      <c r="B140" s="9" t="s">
        <v>292</v>
      </c>
      <c r="C140" s="9" t="s">
        <v>331</v>
      </c>
      <c r="D140" s="9" t="s">
        <v>333</v>
      </c>
      <c r="E140" s="9"/>
      <c r="F140" s="13">
        <f>F141</f>
        <v>105</v>
      </c>
    </row>
    <row r="141" spans="1:6" x14ac:dyDescent="0.2">
      <c r="A141" s="12" t="s">
        <v>332</v>
      </c>
      <c r="B141" s="9" t="s">
        <v>292</v>
      </c>
      <c r="C141" s="9" t="s">
        <v>331</v>
      </c>
      <c r="D141" s="9" t="s">
        <v>330</v>
      </c>
      <c r="E141" s="9"/>
      <c r="F141" s="13">
        <f>F142</f>
        <v>105</v>
      </c>
    </row>
    <row r="142" spans="1:6" ht="24" x14ac:dyDescent="0.2">
      <c r="A142" s="12" t="s">
        <v>29</v>
      </c>
      <c r="B142" s="9" t="s">
        <v>292</v>
      </c>
      <c r="C142" s="9" t="s">
        <v>331</v>
      </c>
      <c r="D142" s="9" t="s">
        <v>330</v>
      </c>
      <c r="E142" s="9" t="s">
        <v>25</v>
      </c>
      <c r="F142" s="13">
        <v>105</v>
      </c>
    </row>
    <row r="143" spans="1:6" s="31" customFormat="1" x14ac:dyDescent="0.15">
      <c r="A143" s="28" t="s">
        <v>329</v>
      </c>
      <c r="B143" s="26" t="s">
        <v>292</v>
      </c>
      <c r="C143" s="26" t="s">
        <v>327</v>
      </c>
      <c r="D143" s="26"/>
      <c r="E143" s="26"/>
      <c r="F143" s="27">
        <f>F144</f>
        <v>50</v>
      </c>
    </row>
    <row r="144" spans="1:6" x14ac:dyDescent="0.2">
      <c r="A144" s="28" t="s">
        <v>47</v>
      </c>
      <c r="B144" s="26" t="s">
        <v>292</v>
      </c>
      <c r="C144" s="26" t="s">
        <v>327</v>
      </c>
      <c r="D144" s="26" t="s">
        <v>48</v>
      </c>
      <c r="E144" s="26"/>
      <c r="F144" s="27">
        <f>F145</f>
        <v>50</v>
      </c>
    </row>
    <row r="145" spans="1:6" x14ac:dyDescent="0.2">
      <c r="A145" s="12" t="s">
        <v>47</v>
      </c>
      <c r="B145" s="9" t="s">
        <v>292</v>
      </c>
      <c r="C145" s="9" t="s">
        <v>327</v>
      </c>
      <c r="D145" s="9" t="s">
        <v>46</v>
      </c>
      <c r="E145" s="9"/>
      <c r="F145" s="13">
        <f>F146</f>
        <v>50</v>
      </c>
    </row>
    <row r="146" spans="1:6" ht="27" customHeight="1" x14ac:dyDescent="0.2">
      <c r="A146" s="12" t="s">
        <v>328</v>
      </c>
      <c r="B146" s="9" t="s">
        <v>292</v>
      </c>
      <c r="C146" s="9" t="s">
        <v>327</v>
      </c>
      <c r="D146" s="9" t="s">
        <v>326</v>
      </c>
      <c r="E146" s="9"/>
      <c r="F146" s="13">
        <f>F147</f>
        <v>50</v>
      </c>
    </row>
    <row r="147" spans="1:6" ht="24" x14ac:dyDescent="0.2">
      <c r="A147" s="12" t="s">
        <v>29</v>
      </c>
      <c r="B147" s="9" t="s">
        <v>292</v>
      </c>
      <c r="C147" s="9" t="s">
        <v>327</v>
      </c>
      <c r="D147" s="9" t="s">
        <v>326</v>
      </c>
      <c r="E147" s="9" t="s">
        <v>25</v>
      </c>
      <c r="F147" s="13">
        <v>50</v>
      </c>
    </row>
    <row r="148" spans="1:6" x14ac:dyDescent="0.2">
      <c r="A148" s="28" t="s">
        <v>325</v>
      </c>
      <c r="B148" s="26" t="s">
        <v>292</v>
      </c>
      <c r="C148" s="26" t="s">
        <v>307</v>
      </c>
      <c r="D148" s="26"/>
      <c r="E148" s="26"/>
      <c r="F148" s="27">
        <f>F153+F149</f>
        <v>134808</v>
      </c>
    </row>
    <row r="149" spans="1:6" ht="24" x14ac:dyDescent="0.2">
      <c r="A149" s="28" t="s">
        <v>349</v>
      </c>
      <c r="B149" s="26" t="s">
        <v>292</v>
      </c>
      <c r="C149" s="26" t="s">
        <v>307</v>
      </c>
      <c r="D149" s="26" t="s">
        <v>348</v>
      </c>
      <c r="E149" s="26"/>
      <c r="F149" s="27">
        <f>F150</f>
        <v>200</v>
      </c>
    </row>
    <row r="150" spans="1:6" ht="24" x14ac:dyDescent="0.2">
      <c r="A150" s="12" t="s">
        <v>347</v>
      </c>
      <c r="B150" s="9" t="s">
        <v>292</v>
      </c>
      <c r="C150" s="9" t="s">
        <v>307</v>
      </c>
      <c r="D150" s="9" t="s">
        <v>346</v>
      </c>
      <c r="E150" s="9"/>
      <c r="F150" s="13">
        <f>F151</f>
        <v>200</v>
      </c>
    </row>
    <row r="151" spans="1:6" x14ac:dyDescent="0.2">
      <c r="A151" s="12" t="s">
        <v>438</v>
      </c>
      <c r="B151" s="9" t="s">
        <v>292</v>
      </c>
      <c r="C151" s="9" t="s">
        <v>307</v>
      </c>
      <c r="D151" s="9" t="s">
        <v>439</v>
      </c>
      <c r="E151" s="9"/>
      <c r="F151" s="13">
        <f>F152</f>
        <v>200</v>
      </c>
    </row>
    <row r="152" spans="1:6" ht="24" x14ac:dyDescent="0.2">
      <c r="A152" s="12" t="s">
        <v>44</v>
      </c>
      <c r="B152" s="9" t="s">
        <v>292</v>
      </c>
      <c r="C152" s="9" t="s">
        <v>307</v>
      </c>
      <c r="D152" s="9" t="s">
        <v>439</v>
      </c>
      <c r="E152" s="9" t="s">
        <v>41</v>
      </c>
      <c r="F152" s="13">
        <v>200</v>
      </c>
    </row>
    <row r="153" spans="1:6" ht="36" customHeight="1" x14ac:dyDescent="0.2">
      <c r="A153" s="28" t="s">
        <v>324</v>
      </c>
      <c r="B153" s="26" t="s">
        <v>292</v>
      </c>
      <c r="C153" s="26" t="s">
        <v>307</v>
      </c>
      <c r="D153" s="26" t="s">
        <v>323</v>
      </c>
      <c r="E153" s="26"/>
      <c r="F153" s="27">
        <f>F154+F160+F189</f>
        <v>134608</v>
      </c>
    </row>
    <row r="154" spans="1:6" ht="36" x14ac:dyDescent="0.2">
      <c r="A154" s="12" t="s">
        <v>322</v>
      </c>
      <c r="B154" s="9" t="s">
        <v>292</v>
      </c>
      <c r="C154" s="9" t="s">
        <v>307</v>
      </c>
      <c r="D154" s="9" t="s">
        <v>321</v>
      </c>
      <c r="E154" s="9"/>
      <c r="F154" s="13">
        <f>F155</f>
        <v>28034</v>
      </c>
    </row>
    <row r="155" spans="1:6" ht="38.25" customHeight="1" x14ac:dyDescent="0.2">
      <c r="A155" s="12" t="s">
        <v>320</v>
      </c>
      <c r="B155" s="9" t="s">
        <v>292</v>
      </c>
      <c r="C155" s="9" t="s">
        <v>307</v>
      </c>
      <c r="D155" s="9" t="s">
        <v>319</v>
      </c>
      <c r="E155" s="9"/>
      <c r="F155" s="13">
        <f>F156</f>
        <v>28034</v>
      </c>
    </row>
    <row r="156" spans="1:6" ht="22.5" customHeight="1" x14ac:dyDescent="0.2">
      <c r="A156" s="12" t="s">
        <v>29</v>
      </c>
      <c r="B156" s="9" t="s">
        <v>292</v>
      </c>
      <c r="C156" s="9" t="s">
        <v>307</v>
      </c>
      <c r="D156" s="9" t="s">
        <v>319</v>
      </c>
      <c r="E156" s="9" t="s">
        <v>25</v>
      </c>
      <c r="F156" s="13">
        <v>28034</v>
      </c>
    </row>
    <row r="157" spans="1:6" ht="24" hidden="1" x14ac:dyDescent="0.2">
      <c r="A157" s="12" t="s">
        <v>76</v>
      </c>
      <c r="B157" s="9" t="s">
        <v>292</v>
      </c>
      <c r="C157" s="9" t="s">
        <v>307</v>
      </c>
      <c r="D157" s="9" t="s">
        <v>319</v>
      </c>
      <c r="E157" s="9" t="s">
        <v>74</v>
      </c>
      <c r="F157" s="13">
        <v>0</v>
      </c>
    </row>
    <row r="158" spans="1:6" ht="24" hidden="1" x14ac:dyDescent="0.2">
      <c r="A158" s="12" t="s">
        <v>318</v>
      </c>
      <c r="B158" s="9" t="s">
        <v>292</v>
      </c>
      <c r="C158" s="9" t="s">
        <v>307</v>
      </c>
      <c r="D158" s="9" t="s">
        <v>317</v>
      </c>
      <c r="E158" s="9"/>
      <c r="F158" s="13"/>
    </row>
    <row r="159" spans="1:6" ht="24" hidden="1" x14ac:dyDescent="0.2">
      <c r="A159" s="12" t="s">
        <v>310</v>
      </c>
      <c r="B159" s="9" t="s">
        <v>292</v>
      </c>
      <c r="C159" s="9" t="s">
        <v>307</v>
      </c>
      <c r="D159" s="9" t="s">
        <v>317</v>
      </c>
      <c r="E159" s="9" t="s">
        <v>25</v>
      </c>
      <c r="F159" s="13">
        <v>0</v>
      </c>
    </row>
    <row r="160" spans="1:6" ht="37.5" customHeight="1" x14ac:dyDescent="0.2">
      <c r="A160" s="12" t="s">
        <v>316</v>
      </c>
      <c r="B160" s="9" t="s">
        <v>292</v>
      </c>
      <c r="C160" s="9" t="s">
        <v>307</v>
      </c>
      <c r="D160" s="9" t="s">
        <v>315</v>
      </c>
      <c r="E160" s="9"/>
      <c r="F160" s="13">
        <f>F163+F161+F167+F169+F171+F173+F175+F177+F179+F181+F183+F185+F187</f>
        <v>22054</v>
      </c>
    </row>
    <row r="161" spans="1:6" ht="37.5" customHeight="1" x14ac:dyDescent="0.2">
      <c r="A161" s="12" t="s">
        <v>440</v>
      </c>
      <c r="B161" s="9" t="s">
        <v>292</v>
      </c>
      <c r="C161" s="9" t="s">
        <v>307</v>
      </c>
      <c r="D161" s="9" t="s">
        <v>441</v>
      </c>
      <c r="E161" s="9"/>
      <c r="F161" s="13">
        <f>F162</f>
        <v>996</v>
      </c>
    </row>
    <row r="162" spans="1:6" ht="28.5" customHeight="1" x14ac:dyDescent="0.2">
      <c r="A162" s="12" t="s">
        <v>29</v>
      </c>
      <c r="B162" s="9" t="s">
        <v>292</v>
      </c>
      <c r="C162" s="9" t="s">
        <v>307</v>
      </c>
      <c r="D162" s="9" t="s">
        <v>441</v>
      </c>
      <c r="E162" s="9" t="s">
        <v>25</v>
      </c>
      <c r="F162" s="13">
        <v>996</v>
      </c>
    </row>
    <row r="163" spans="1:6" ht="24" hidden="1" x14ac:dyDescent="0.2">
      <c r="A163" s="12" t="s">
        <v>314</v>
      </c>
      <c r="B163" s="9" t="s">
        <v>292</v>
      </c>
      <c r="C163" s="9" t="s">
        <v>307</v>
      </c>
      <c r="D163" s="9" t="s">
        <v>313</v>
      </c>
      <c r="E163" s="9"/>
      <c r="F163" s="13">
        <f>F165+F166</f>
        <v>0</v>
      </c>
    </row>
    <row r="164" spans="1:6" ht="24" hidden="1" x14ac:dyDescent="0.2">
      <c r="A164" s="12" t="s">
        <v>310</v>
      </c>
      <c r="B164" s="9" t="s">
        <v>292</v>
      </c>
      <c r="C164" s="9" t="s">
        <v>307</v>
      </c>
      <c r="D164" s="9" t="s">
        <v>313</v>
      </c>
      <c r="E164" s="9" t="s">
        <v>25</v>
      </c>
      <c r="F164" s="13">
        <v>0</v>
      </c>
    </row>
    <row r="165" spans="1:6" hidden="1" x14ac:dyDescent="0.2">
      <c r="A165" s="12" t="s">
        <v>5</v>
      </c>
      <c r="B165" s="9" t="s">
        <v>292</v>
      </c>
      <c r="C165" s="9" t="s">
        <v>307</v>
      </c>
      <c r="D165" s="9" t="s">
        <v>313</v>
      </c>
      <c r="E165" s="9" t="s">
        <v>1</v>
      </c>
      <c r="F165" s="13">
        <f>9955-9955</f>
        <v>0</v>
      </c>
    </row>
    <row r="166" spans="1:6" ht="24" hidden="1" x14ac:dyDescent="0.2">
      <c r="A166" s="12" t="s">
        <v>44</v>
      </c>
      <c r="B166" s="9" t="s">
        <v>292</v>
      </c>
      <c r="C166" s="9" t="s">
        <v>307</v>
      </c>
      <c r="D166" s="9" t="s">
        <v>313</v>
      </c>
      <c r="E166" s="9" t="s">
        <v>41</v>
      </c>
      <c r="F166" s="13">
        <f>8495-8495</f>
        <v>0</v>
      </c>
    </row>
    <row r="167" spans="1:6" ht="24" x14ac:dyDescent="0.2">
      <c r="A167" s="12" t="s">
        <v>442</v>
      </c>
      <c r="B167" s="9" t="s">
        <v>292</v>
      </c>
      <c r="C167" s="9" t="s">
        <v>307</v>
      </c>
      <c r="D167" s="9" t="s">
        <v>453</v>
      </c>
      <c r="E167" s="9"/>
      <c r="F167" s="13">
        <f>F168</f>
        <v>1157</v>
      </c>
    </row>
    <row r="168" spans="1:6" ht="24" x14ac:dyDescent="0.2">
      <c r="A168" s="12" t="s">
        <v>44</v>
      </c>
      <c r="B168" s="9" t="s">
        <v>292</v>
      </c>
      <c r="C168" s="9" t="s">
        <v>307</v>
      </c>
      <c r="D168" s="9" t="s">
        <v>453</v>
      </c>
      <c r="E168" s="9" t="s">
        <v>41</v>
      </c>
      <c r="F168" s="13">
        <v>1157</v>
      </c>
    </row>
    <row r="169" spans="1:6" ht="24" x14ac:dyDescent="0.2">
      <c r="A169" s="12" t="s">
        <v>443</v>
      </c>
      <c r="B169" s="9" t="s">
        <v>292</v>
      </c>
      <c r="C169" s="9" t="s">
        <v>307</v>
      </c>
      <c r="D169" s="9" t="s">
        <v>454</v>
      </c>
      <c r="E169" s="9"/>
      <c r="F169" s="13">
        <f>F170</f>
        <v>2052</v>
      </c>
    </row>
    <row r="170" spans="1:6" ht="24" x14ac:dyDescent="0.2">
      <c r="A170" s="12" t="s">
        <v>44</v>
      </c>
      <c r="B170" s="9" t="s">
        <v>292</v>
      </c>
      <c r="C170" s="9" t="s">
        <v>307</v>
      </c>
      <c r="D170" s="9" t="s">
        <v>454</v>
      </c>
      <c r="E170" s="9" t="s">
        <v>41</v>
      </c>
      <c r="F170" s="13">
        <v>2052</v>
      </c>
    </row>
    <row r="171" spans="1:6" ht="24" x14ac:dyDescent="0.2">
      <c r="A171" s="12" t="s">
        <v>444</v>
      </c>
      <c r="B171" s="9" t="s">
        <v>292</v>
      </c>
      <c r="C171" s="9" t="s">
        <v>307</v>
      </c>
      <c r="D171" s="9" t="s">
        <v>455</v>
      </c>
      <c r="E171" s="9"/>
      <c r="F171" s="13">
        <f>F172</f>
        <v>699</v>
      </c>
    </row>
    <row r="172" spans="1:6" ht="24" x14ac:dyDescent="0.2">
      <c r="A172" s="12" t="s">
        <v>44</v>
      </c>
      <c r="B172" s="9" t="s">
        <v>292</v>
      </c>
      <c r="C172" s="9" t="s">
        <v>307</v>
      </c>
      <c r="D172" s="9" t="s">
        <v>455</v>
      </c>
      <c r="E172" s="9" t="s">
        <v>41</v>
      </c>
      <c r="F172" s="13">
        <v>699</v>
      </c>
    </row>
    <row r="173" spans="1:6" ht="24" x14ac:dyDescent="0.2">
      <c r="A173" s="12" t="s">
        <v>445</v>
      </c>
      <c r="B173" s="9" t="s">
        <v>292</v>
      </c>
      <c r="C173" s="9" t="s">
        <v>307</v>
      </c>
      <c r="D173" s="9" t="s">
        <v>456</v>
      </c>
      <c r="E173" s="9"/>
      <c r="F173" s="13">
        <f>F174</f>
        <v>334</v>
      </c>
    </row>
    <row r="174" spans="1:6" ht="24" x14ac:dyDescent="0.2">
      <c r="A174" s="12" t="s">
        <v>44</v>
      </c>
      <c r="B174" s="9" t="s">
        <v>292</v>
      </c>
      <c r="C174" s="9" t="s">
        <v>307</v>
      </c>
      <c r="D174" s="9" t="s">
        <v>456</v>
      </c>
      <c r="E174" s="9" t="s">
        <v>41</v>
      </c>
      <c r="F174" s="13">
        <v>334</v>
      </c>
    </row>
    <row r="175" spans="1:6" ht="24" x14ac:dyDescent="0.2">
      <c r="A175" s="12" t="s">
        <v>446</v>
      </c>
      <c r="B175" s="9" t="s">
        <v>292</v>
      </c>
      <c r="C175" s="9" t="s">
        <v>307</v>
      </c>
      <c r="D175" s="9" t="s">
        <v>457</v>
      </c>
      <c r="E175" s="9"/>
      <c r="F175" s="13">
        <f>F176</f>
        <v>418</v>
      </c>
    </row>
    <row r="176" spans="1:6" ht="24" x14ac:dyDescent="0.2">
      <c r="A176" s="12" t="s">
        <v>44</v>
      </c>
      <c r="B176" s="9" t="s">
        <v>292</v>
      </c>
      <c r="C176" s="9" t="s">
        <v>307</v>
      </c>
      <c r="D176" s="9" t="s">
        <v>457</v>
      </c>
      <c r="E176" s="9" t="s">
        <v>41</v>
      </c>
      <c r="F176" s="13">
        <v>418</v>
      </c>
    </row>
    <row r="177" spans="1:6" ht="24" x14ac:dyDescent="0.2">
      <c r="A177" s="12" t="s">
        <v>447</v>
      </c>
      <c r="B177" s="9" t="s">
        <v>292</v>
      </c>
      <c r="C177" s="9" t="s">
        <v>307</v>
      </c>
      <c r="D177" s="9" t="s">
        <v>458</v>
      </c>
      <c r="E177" s="9"/>
      <c r="F177" s="13">
        <f>F178</f>
        <v>501</v>
      </c>
    </row>
    <row r="178" spans="1:6" ht="24" x14ac:dyDescent="0.2">
      <c r="A178" s="12" t="s">
        <v>44</v>
      </c>
      <c r="B178" s="9" t="s">
        <v>292</v>
      </c>
      <c r="C178" s="9" t="s">
        <v>307</v>
      </c>
      <c r="D178" s="9" t="s">
        <v>458</v>
      </c>
      <c r="E178" s="9" t="s">
        <v>41</v>
      </c>
      <c r="F178" s="13">
        <v>501</v>
      </c>
    </row>
    <row r="179" spans="1:6" ht="24" x14ac:dyDescent="0.2">
      <c r="A179" s="12" t="s">
        <v>448</v>
      </c>
      <c r="B179" s="9" t="s">
        <v>292</v>
      </c>
      <c r="C179" s="9" t="s">
        <v>307</v>
      </c>
      <c r="D179" s="9" t="s">
        <v>459</v>
      </c>
      <c r="E179" s="9"/>
      <c r="F179" s="13">
        <f>F180</f>
        <v>6207</v>
      </c>
    </row>
    <row r="180" spans="1:6" ht="24" x14ac:dyDescent="0.2">
      <c r="A180" s="12" t="s">
        <v>44</v>
      </c>
      <c r="B180" s="9" t="s">
        <v>292</v>
      </c>
      <c r="C180" s="9" t="s">
        <v>307</v>
      </c>
      <c r="D180" s="9" t="s">
        <v>459</v>
      </c>
      <c r="E180" s="9" t="s">
        <v>41</v>
      </c>
      <c r="F180" s="13">
        <v>6207</v>
      </c>
    </row>
    <row r="181" spans="1:6" ht="24" x14ac:dyDescent="0.2">
      <c r="A181" s="12" t="s">
        <v>449</v>
      </c>
      <c r="B181" s="9" t="s">
        <v>292</v>
      </c>
      <c r="C181" s="9" t="s">
        <v>307</v>
      </c>
      <c r="D181" s="9" t="s">
        <v>460</v>
      </c>
      <c r="E181" s="9"/>
      <c r="F181" s="13">
        <f>F182</f>
        <v>1293</v>
      </c>
    </row>
    <row r="182" spans="1:6" ht="24" x14ac:dyDescent="0.2">
      <c r="A182" s="12" t="s">
        <v>44</v>
      </c>
      <c r="B182" s="9" t="s">
        <v>292</v>
      </c>
      <c r="C182" s="9" t="s">
        <v>307</v>
      </c>
      <c r="D182" s="9" t="s">
        <v>460</v>
      </c>
      <c r="E182" s="9" t="s">
        <v>41</v>
      </c>
      <c r="F182" s="13">
        <v>1293</v>
      </c>
    </row>
    <row r="183" spans="1:6" ht="24" x14ac:dyDescent="0.2">
      <c r="A183" s="12" t="s">
        <v>450</v>
      </c>
      <c r="B183" s="9" t="s">
        <v>292</v>
      </c>
      <c r="C183" s="9" t="s">
        <v>307</v>
      </c>
      <c r="D183" s="9" t="s">
        <v>461</v>
      </c>
      <c r="E183" s="9"/>
      <c r="F183" s="13">
        <f>F184</f>
        <v>908</v>
      </c>
    </row>
    <row r="184" spans="1:6" ht="24" x14ac:dyDescent="0.2">
      <c r="A184" s="12" t="s">
        <v>44</v>
      </c>
      <c r="B184" s="9" t="s">
        <v>292</v>
      </c>
      <c r="C184" s="9" t="s">
        <v>307</v>
      </c>
      <c r="D184" s="9" t="s">
        <v>461</v>
      </c>
      <c r="E184" s="9" t="s">
        <v>41</v>
      </c>
      <c r="F184" s="13">
        <v>908</v>
      </c>
    </row>
    <row r="185" spans="1:6" ht="24" x14ac:dyDescent="0.2">
      <c r="A185" s="12" t="s">
        <v>451</v>
      </c>
      <c r="B185" s="9" t="s">
        <v>292</v>
      </c>
      <c r="C185" s="9" t="s">
        <v>307</v>
      </c>
      <c r="D185" s="9" t="s">
        <v>462</v>
      </c>
      <c r="E185" s="9"/>
      <c r="F185" s="13">
        <f>F186</f>
        <v>3036</v>
      </c>
    </row>
    <row r="186" spans="1:6" ht="24" x14ac:dyDescent="0.2">
      <c r="A186" s="12" t="s">
        <v>44</v>
      </c>
      <c r="B186" s="9" t="s">
        <v>292</v>
      </c>
      <c r="C186" s="9" t="s">
        <v>307</v>
      </c>
      <c r="D186" s="9" t="s">
        <v>462</v>
      </c>
      <c r="E186" s="9" t="s">
        <v>41</v>
      </c>
      <c r="F186" s="13">
        <v>3036</v>
      </c>
    </row>
    <row r="187" spans="1:6" ht="24" x14ac:dyDescent="0.2">
      <c r="A187" s="12" t="s">
        <v>452</v>
      </c>
      <c r="B187" s="9" t="s">
        <v>292</v>
      </c>
      <c r="C187" s="9" t="s">
        <v>307</v>
      </c>
      <c r="D187" s="9" t="s">
        <v>313</v>
      </c>
      <c r="E187" s="9"/>
      <c r="F187" s="13">
        <f>F188</f>
        <v>4453</v>
      </c>
    </row>
    <row r="188" spans="1:6" ht="24" x14ac:dyDescent="0.2">
      <c r="A188" s="12" t="s">
        <v>44</v>
      </c>
      <c r="B188" s="9" t="s">
        <v>292</v>
      </c>
      <c r="C188" s="9" t="s">
        <v>307</v>
      </c>
      <c r="D188" s="9" t="s">
        <v>313</v>
      </c>
      <c r="E188" s="9" t="s">
        <v>41</v>
      </c>
      <c r="F188" s="13">
        <v>4453</v>
      </c>
    </row>
    <row r="189" spans="1:6" ht="19.5" customHeight="1" x14ac:dyDescent="0.2">
      <c r="A189" s="12" t="s">
        <v>430</v>
      </c>
      <c r="B189" s="9" t="s">
        <v>292</v>
      </c>
      <c r="C189" s="9" t="s">
        <v>307</v>
      </c>
      <c r="D189" s="9" t="s">
        <v>312</v>
      </c>
      <c r="E189" s="9"/>
      <c r="F189" s="13">
        <f>F190</f>
        <v>84520</v>
      </c>
    </row>
    <row r="190" spans="1:6" ht="36" x14ac:dyDescent="0.2">
      <c r="A190" s="12" t="s">
        <v>311</v>
      </c>
      <c r="B190" s="9" t="s">
        <v>292</v>
      </c>
      <c r="C190" s="9" t="s">
        <v>307</v>
      </c>
      <c r="D190" s="9" t="s">
        <v>309</v>
      </c>
      <c r="E190" s="9"/>
      <c r="F190" s="13">
        <f>F192+F191+F195</f>
        <v>84520</v>
      </c>
    </row>
    <row r="191" spans="1:6" ht="24" x14ac:dyDescent="0.2">
      <c r="A191" s="12" t="s">
        <v>310</v>
      </c>
      <c r="B191" s="9" t="s">
        <v>292</v>
      </c>
      <c r="C191" s="9" t="s">
        <v>307</v>
      </c>
      <c r="D191" s="9" t="s">
        <v>309</v>
      </c>
      <c r="E191" s="9" t="s">
        <v>25</v>
      </c>
      <c r="F191" s="13">
        <v>18957</v>
      </c>
    </row>
    <row r="192" spans="1:6" ht="24" x14ac:dyDescent="0.2">
      <c r="A192" s="12" t="s">
        <v>76</v>
      </c>
      <c r="B192" s="9" t="s">
        <v>292</v>
      </c>
      <c r="C192" s="9" t="s">
        <v>307</v>
      </c>
      <c r="D192" s="9" t="s">
        <v>309</v>
      </c>
      <c r="E192" s="9" t="s">
        <v>74</v>
      </c>
      <c r="F192" s="13">
        <f>126230-32795-30904</f>
        <v>62531</v>
      </c>
    </row>
    <row r="193" spans="1:6" ht="36" hidden="1" x14ac:dyDescent="0.2">
      <c r="A193" s="12" t="s">
        <v>308</v>
      </c>
      <c r="B193" s="9" t="s">
        <v>292</v>
      </c>
      <c r="C193" s="9" t="s">
        <v>307</v>
      </c>
      <c r="D193" s="9" t="s">
        <v>309</v>
      </c>
      <c r="E193" s="9" t="s">
        <v>74</v>
      </c>
      <c r="F193" s="13">
        <f>F194</f>
        <v>0</v>
      </c>
    </row>
    <row r="194" spans="1:6" ht="14.25" hidden="1" customHeight="1" x14ac:dyDescent="0.2">
      <c r="A194" s="12" t="s">
        <v>76</v>
      </c>
      <c r="B194" s="9" t="s">
        <v>292</v>
      </c>
      <c r="C194" s="9" t="s">
        <v>307</v>
      </c>
      <c r="D194" s="9" t="s">
        <v>309</v>
      </c>
      <c r="E194" s="9" t="s">
        <v>74</v>
      </c>
      <c r="F194" s="13">
        <v>0</v>
      </c>
    </row>
    <row r="195" spans="1:6" ht="14.25" customHeight="1" x14ac:dyDescent="0.2">
      <c r="A195" s="12" t="s">
        <v>158</v>
      </c>
      <c r="B195" s="9" t="s">
        <v>292</v>
      </c>
      <c r="C195" s="9" t="s">
        <v>307</v>
      </c>
      <c r="D195" s="9" t="s">
        <v>309</v>
      </c>
      <c r="E195" s="9" t="s">
        <v>156</v>
      </c>
      <c r="F195" s="13">
        <v>3032</v>
      </c>
    </row>
    <row r="196" spans="1:6" ht="14.25" customHeight="1" x14ac:dyDescent="0.2">
      <c r="A196" s="28" t="s">
        <v>306</v>
      </c>
      <c r="B196" s="26" t="s">
        <v>292</v>
      </c>
      <c r="C196" s="26" t="s">
        <v>291</v>
      </c>
      <c r="D196" s="26"/>
      <c r="E196" s="26"/>
      <c r="F196" s="27">
        <f>F197+F203</f>
        <v>3267</v>
      </c>
    </row>
    <row r="197" spans="1:6" ht="14.25" customHeight="1" x14ac:dyDescent="0.2">
      <c r="A197" s="28" t="s">
        <v>47</v>
      </c>
      <c r="B197" s="26" t="s">
        <v>292</v>
      </c>
      <c r="C197" s="26" t="s">
        <v>291</v>
      </c>
      <c r="D197" s="26" t="s">
        <v>48</v>
      </c>
      <c r="E197" s="26"/>
      <c r="F197" s="27">
        <f>F198</f>
        <v>750</v>
      </c>
    </row>
    <row r="198" spans="1:6" x14ac:dyDescent="0.2">
      <c r="A198" s="12" t="s">
        <v>47</v>
      </c>
      <c r="B198" s="9" t="s">
        <v>292</v>
      </c>
      <c r="C198" s="9" t="s">
        <v>291</v>
      </c>
      <c r="D198" s="9" t="s">
        <v>46</v>
      </c>
      <c r="E198" s="9"/>
      <c r="F198" s="13">
        <f>F199</f>
        <v>750</v>
      </c>
    </row>
    <row r="199" spans="1:6" x14ac:dyDescent="0.2">
      <c r="A199" s="12" t="s">
        <v>305</v>
      </c>
      <c r="B199" s="9" t="s">
        <v>292</v>
      </c>
      <c r="C199" s="9" t="s">
        <v>291</v>
      </c>
      <c r="D199" s="9" t="s">
        <v>304</v>
      </c>
      <c r="E199" s="9"/>
      <c r="F199" s="13">
        <f>F200</f>
        <v>750</v>
      </c>
    </row>
    <row r="200" spans="1:6" ht="24" x14ac:dyDescent="0.2">
      <c r="A200" s="12" t="s">
        <v>29</v>
      </c>
      <c r="B200" s="9" t="s">
        <v>292</v>
      </c>
      <c r="C200" s="9" t="s">
        <v>291</v>
      </c>
      <c r="D200" s="9" t="s">
        <v>304</v>
      </c>
      <c r="E200" s="9" t="s">
        <v>25</v>
      </c>
      <c r="F200" s="13">
        <f>300+450</f>
        <v>750</v>
      </c>
    </row>
    <row r="201" spans="1:6" ht="12.75" hidden="1" customHeight="1" x14ac:dyDescent="0.2">
      <c r="A201" s="12" t="s">
        <v>303</v>
      </c>
      <c r="B201" s="9" t="s">
        <v>292</v>
      </c>
      <c r="C201" s="9" t="s">
        <v>291</v>
      </c>
      <c r="D201" s="9" t="s">
        <v>302</v>
      </c>
      <c r="E201" s="9"/>
      <c r="F201" s="13">
        <f>F202</f>
        <v>0</v>
      </c>
    </row>
    <row r="202" spans="1:6" ht="24" hidden="1" x14ac:dyDescent="0.2">
      <c r="A202" s="12" t="s">
        <v>121</v>
      </c>
      <c r="B202" s="9" t="s">
        <v>292</v>
      </c>
      <c r="C202" s="9" t="s">
        <v>291</v>
      </c>
      <c r="D202" s="9" t="s">
        <v>302</v>
      </c>
      <c r="E202" s="9" t="s">
        <v>25</v>
      </c>
      <c r="F202" s="13">
        <v>0</v>
      </c>
    </row>
    <row r="203" spans="1:6" ht="52.5" customHeight="1" x14ac:dyDescent="0.2">
      <c r="A203" s="28" t="s">
        <v>301</v>
      </c>
      <c r="B203" s="26" t="s">
        <v>292</v>
      </c>
      <c r="C203" s="26" t="s">
        <v>291</v>
      </c>
      <c r="D203" s="26" t="s">
        <v>300</v>
      </c>
      <c r="E203" s="26"/>
      <c r="F203" s="27">
        <f>F204+F207</f>
        <v>2517</v>
      </c>
    </row>
    <row r="204" spans="1:6" x14ac:dyDescent="0.2">
      <c r="A204" s="12" t="s">
        <v>299</v>
      </c>
      <c r="B204" s="9" t="s">
        <v>292</v>
      </c>
      <c r="C204" s="9" t="s">
        <v>291</v>
      </c>
      <c r="D204" s="9" t="s">
        <v>298</v>
      </c>
      <c r="E204" s="9"/>
      <c r="F204" s="13">
        <f>F205</f>
        <v>2507</v>
      </c>
    </row>
    <row r="205" spans="1:6" ht="77.25" customHeight="1" x14ac:dyDescent="0.2">
      <c r="A205" s="12" t="s">
        <v>297</v>
      </c>
      <c r="B205" s="9" t="s">
        <v>292</v>
      </c>
      <c r="C205" s="9" t="s">
        <v>291</v>
      </c>
      <c r="D205" s="9" t="s">
        <v>296</v>
      </c>
      <c r="E205" s="9"/>
      <c r="F205" s="13">
        <f>F206</f>
        <v>2507</v>
      </c>
    </row>
    <row r="206" spans="1:6" ht="40.5" customHeight="1" x14ac:dyDescent="0.2">
      <c r="A206" s="12" t="s">
        <v>184</v>
      </c>
      <c r="B206" s="9" t="s">
        <v>292</v>
      </c>
      <c r="C206" s="9" t="s">
        <v>291</v>
      </c>
      <c r="D206" s="9" t="s">
        <v>296</v>
      </c>
      <c r="E206" s="9" t="s">
        <v>156</v>
      </c>
      <c r="F206" s="13">
        <v>2507</v>
      </c>
    </row>
    <row r="207" spans="1:6" ht="15" customHeight="1" x14ac:dyDescent="0.2">
      <c r="A207" s="12" t="s">
        <v>295</v>
      </c>
      <c r="B207" s="9" t="s">
        <v>292</v>
      </c>
      <c r="C207" s="9" t="s">
        <v>291</v>
      </c>
      <c r="D207" s="9" t="s">
        <v>294</v>
      </c>
      <c r="E207" s="9"/>
      <c r="F207" s="13">
        <f>F208</f>
        <v>10</v>
      </c>
    </row>
    <row r="208" spans="1:6" ht="36" x14ac:dyDescent="0.2">
      <c r="A208" s="12" t="s">
        <v>293</v>
      </c>
      <c r="B208" s="9" t="s">
        <v>292</v>
      </c>
      <c r="C208" s="9" t="s">
        <v>291</v>
      </c>
      <c r="D208" s="9" t="s">
        <v>290</v>
      </c>
      <c r="E208" s="9"/>
      <c r="F208" s="13">
        <f>F209</f>
        <v>10</v>
      </c>
    </row>
    <row r="209" spans="1:6" ht="27" customHeight="1" x14ac:dyDescent="0.2">
      <c r="A209" s="12" t="s">
        <v>29</v>
      </c>
      <c r="B209" s="9" t="s">
        <v>292</v>
      </c>
      <c r="C209" s="9" t="s">
        <v>291</v>
      </c>
      <c r="D209" s="9" t="s">
        <v>290</v>
      </c>
      <c r="E209" s="9" t="s">
        <v>25</v>
      </c>
      <c r="F209" s="13">
        <v>10</v>
      </c>
    </row>
    <row r="210" spans="1:6" ht="14.25" customHeight="1" x14ac:dyDescent="0.2">
      <c r="A210" s="28" t="s">
        <v>289</v>
      </c>
      <c r="B210" s="26" t="s">
        <v>226</v>
      </c>
      <c r="C210" s="26"/>
      <c r="D210" s="26"/>
      <c r="E210" s="26"/>
      <c r="F210" s="27">
        <f>F211+F220+F277+F272</f>
        <v>38825</v>
      </c>
    </row>
    <row r="211" spans="1:6" ht="14.25" customHeight="1" x14ac:dyDescent="0.2">
      <c r="A211" s="28" t="s">
        <v>288</v>
      </c>
      <c r="B211" s="26" t="s">
        <v>226</v>
      </c>
      <c r="C211" s="26" t="s">
        <v>286</v>
      </c>
      <c r="D211" s="26"/>
      <c r="E211" s="26"/>
      <c r="F211" s="27">
        <f>F212+F216</f>
        <v>802</v>
      </c>
    </row>
    <row r="212" spans="1:6" ht="13.5" customHeight="1" x14ac:dyDescent="0.2">
      <c r="A212" s="28" t="s">
        <v>47</v>
      </c>
      <c r="B212" s="26" t="s">
        <v>226</v>
      </c>
      <c r="C212" s="26" t="s">
        <v>286</v>
      </c>
      <c r="D212" s="26" t="s">
        <v>48</v>
      </c>
      <c r="E212" s="26"/>
      <c r="F212" s="27">
        <f>F213</f>
        <v>150</v>
      </c>
    </row>
    <row r="213" spans="1:6" ht="18" customHeight="1" x14ac:dyDescent="0.2">
      <c r="A213" s="12" t="s">
        <v>47</v>
      </c>
      <c r="B213" s="9" t="s">
        <v>226</v>
      </c>
      <c r="C213" s="9" t="s">
        <v>286</v>
      </c>
      <c r="D213" s="9" t="s">
        <v>46</v>
      </c>
      <c r="E213" s="9"/>
      <c r="F213" s="13">
        <f>F214</f>
        <v>150</v>
      </c>
    </row>
    <row r="214" spans="1:6" ht="27" customHeight="1" x14ac:dyDescent="0.2">
      <c r="A214" s="12" t="s">
        <v>287</v>
      </c>
      <c r="B214" s="9" t="s">
        <v>226</v>
      </c>
      <c r="C214" s="9" t="s">
        <v>286</v>
      </c>
      <c r="D214" s="9" t="s">
        <v>285</v>
      </c>
      <c r="E214" s="9"/>
      <c r="F214" s="13">
        <f>F215</f>
        <v>150</v>
      </c>
    </row>
    <row r="215" spans="1:6" ht="24" x14ac:dyDescent="0.2">
      <c r="A215" s="12" t="s">
        <v>29</v>
      </c>
      <c r="B215" s="9" t="s">
        <v>226</v>
      </c>
      <c r="C215" s="9" t="s">
        <v>286</v>
      </c>
      <c r="D215" s="9" t="s">
        <v>285</v>
      </c>
      <c r="E215" s="9" t="s">
        <v>25</v>
      </c>
      <c r="F215" s="13">
        <v>150</v>
      </c>
    </row>
    <row r="216" spans="1:6" ht="60" x14ac:dyDescent="0.2">
      <c r="A216" s="28" t="s">
        <v>463</v>
      </c>
      <c r="B216" s="26" t="s">
        <v>226</v>
      </c>
      <c r="C216" s="26" t="s">
        <v>286</v>
      </c>
      <c r="D216" s="26" t="s">
        <v>466</v>
      </c>
      <c r="E216" s="26"/>
      <c r="F216" s="27">
        <f>F217</f>
        <v>652</v>
      </c>
    </row>
    <row r="217" spans="1:6" ht="36" x14ac:dyDescent="0.2">
      <c r="A217" s="12" t="s">
        <v>464</v>
      </c>
      <c r="B217" s="9" t="s">
        <v>226</v>
      </c>
      <c r="C217" s="9" t="s">
        <v>286</v>
      </c>
      <c r="D217" s="9" t="s">
        <v>467</v>
      </c>
      <c r="E217" s="9"/>
      <c r="F217" s="13">
        <f>F218</f>
        <v>652</v>
      </c>
    </row>
    <row r="218" spans="1:6" ht="24" x14ac:dyDescent="0.2">
      <c r="A218" s="12" t="s">
        <v>465</v>
      </c>
      <c r="B218" s="9" t="s">
        <v>226</v>
      </c>
      <c r="C218" s="9" t="s">
        <v>286</v>
      </c>
      <c r="D218" s="9" t="s">
        <v>468</v>
      </c>
      <c r="E218" s="9"/>
      <c r="F218" s="13">
        <f>F219</f>
        <v>652</v>
      </c>
    </row>
    <row r="219" spans="1:6" ht="24" x14ac:dyDescent="0.2">
      <c r="A219" s="12" t="s">
        <v>76</v>
      </c>
      <c r="B219" s="9" t="s">
        <v>226</v>
      </c>
      <c r="C219" s="9" t="s">
        <v>286</v>
      </c>
      <c r="D219" s="9" t="s">
        <v>468</v>
      </c>
      <c r="E219" s="9" t="s">
        <v>74</v>
      </c>
      <c r="F219" s="13">
        <v>652</v>
      </c>
    </row>
    <row r="220" spans="1:6" x14ac:dyDescent="0.2">
      <c r="A220" s="28" t="s">
        <v>284</v>
      </c>
      <c r="B220" s="26" t="s">
        <v>226</v>
      </c>
      <c r="C220" s="26" t="s">
        <v>230</v>
      </c>
      <c r="D220" s="26"/>
      <c r="E220" s="26"/>
      <c r="F220" s="27">
        <f>F221+F225</f>
        <v>32777</v>
      </c>
    </row>
    <row r="221" spans="1:6" x14ac:dyDescent="0.2">
      <c r="A221" s="12" t="s">
        <v>47</v>
      </c>
      <c r="B221" s="9" t="s">
        <v>226</v>
      </c>
      <c r="C221" s="9" t="s">
        <v>230</v>
      </c>
      <c r="D221" s="9" t="s">
        <v>48</v>
      </c>
      <c r="E221" s="9"/>
      <c r="F221" s="13">
        <f>F222</f>
        <v>29331</v>
      </c>
    </row>
    <row r="222" spans="1:6" x14ac:dyDescent="0.2">
      <c r="A222" s="12" t="s">
        <v>47</v>
      </c>
      <c r="B222" s="9" t="s">
        <v>226</v>
      </c>
      <c r="C222" s="9" t="s">
        <v>230</v>
      </c>
      <c r="D222" s="9" t="s">
        <v>46</v>
      </c>
      <c r="E222" s="9"/>
      <c r="F222" s="13">
        <f>F223</f>
        <v>29331</v>
      </c>
    </row>
    <row r="223" spans="1:6" ht="48" customHeight="1" x14ac:dyDescent="0.2">
      <c r="A223" s="12" t="s">
        <v>283</v>
      </c>
      <c r="B223" s="9" t="s">
        <v>226</v>
      </c>
      <c r="C223" s="9" t="s">
        <v>230</v>
      </c>
      <c r="D223" s="9" t="s">
        <v>282</v>
      </c>
      <c r="E223" s="9"/>
      <c r="F223" s="13">
        <f>F224</f>
        <v>29331</v>
      </c>
    </row>
    <row r="224" spans="1:6" x14ac:dyDescent="0.2">
      <c r="A224" s="12" t="s">
        <v>158</v>
      </c>
      <c r="B224" s="9" t="s">
        <v>226</v>
      </c>
      <c r="C224" s="9" t="s">
        <v>230</v>
      </c>
      <c r="D224" s="9" t="s">
        <v>282</v>
      </c>
      <c r="E224" s="9" t="s">
        <v>156</v>
      </c>
      <c r="F224" s="13">
        <v>29331</v>
      </c>
    </row>
    <row r="225" spans="1:6" ht="66" customHeight="1" x14ac:dyDescent="0.2">
      <c r="A225" s="28" t="s">
        <v>281</v>
      </c>
      <c r="B225" s="26" t="s">
        <v>226</v>
      </c>
      <c r="C225" s="26" t="s">
        <v>230</v>
      </c>
      <c r="D225" s="26" t="s">
        <v>280</v>
      </c>
      <c r="E225" s="26"/>
      <c r="F225" s="27">
        <f>F226</f>
        <v>3446</v>
      </c>
    </row>
    <row r="226" spans="1:6" ht="36" x14ac:dyDescent="0.2">
      <c r="A226" s="12" t="s">
        <v>279</v>
      </c>
      <c r="B226" s="9" t="s">
        <v>226</v>
      </c>
      <c r="C226" s="9" t="s">
        <v>230</v>
      </c>
      <c r="D226" s="9" t="s">
        <v>278</v>
      </c>
      <c r="E226" s="9"/>
      <c r="F226" s="13">
        <f>F269+F227+F258</f>
        <v>3446</v>
      </c>
    </row>
    <row r="227" spans="1:6" ht="24" x14ac:dyDescent="0.2">
      <c r="A227" s="12" t="s">
        <v>277</v>
      </c>
      <c r="B227" s="9" t="s">
        <v>226</v>
      </c>
      <c r="C227" s="9" t="s">
        <v>230</v>
      </c>
      <c r="D227" s="9" t="s">
        <v>276</v>
      </c>
      <c r="E227" s="9"/>
      <c r="F227" s="13">
        <f>F228+F230+F232+F234+F236+F238+F240+F242+F244+F246+F248+F250+F252+F254+F256</f>
        <v>593</v>
      </c>
    </row>
    <row r="228" spans="1:6" ht="24" x14ac:dyDescent="0.2">
      <c r="A228" s="12" t="s">
        <v>275</v>
      </c>
      <c r="B228" s="9" t="s">
        <v>226</v>
      </c>
      <c r="C228" s="9" t="s">
        <v>230</v>
      </c>
      <c r="D228" s="9" t="s">
        <v>274</v>
      </c>
      <c r="E228" s="9"/>
      <c r="F228" s="13">
        <f>F229</f>
        <v>433</v>
      </c>
    </row>
    <row r="229" spans="1:6" x14ac:dyDescent="0.2">
      <c r="A229" s="12" t="s">
        <v>5</v>
      </c>
      <c r="B229" s="9" t="s">
        <v>226</v>
      </c>
      <c r="C229" s="9" t="s">
        <v>230</v>
      </c>
      <c r="D229" s="9" t="s">
        <v>274</v>
      </c>
      <c r="E229" s="9" t="s">
        <v>1</v>
      </c>
      <c r="F229" s="13">
        <v>433</v>
      </c>
    </row>
    <row r="230" spans="1:6" x14ac:dyDescent="0.2">
      <c r="A230" s="12" t="s">
        <v>273</v>
      </c>
      <c r="B230" s="9" t="s">
        <v>226</v>
      </c>
      <c r="C230" s="9" t="s">
        <v>230</v>
      </c>
      <c r="D230" s="9" t="s">
        <v>272</v>
      </c>
      <c r="E230" s="9"/>
      <c r="F230" s="13">
        <f>F231</f>
        <v>38</v>
      </c>
    </row>
    <row r="231" spans="1:6" x14ac:dyDescent="0.2">
      <c r="A231" s="12" t="s">
        <v>5</v>
      </c>
      <c r="B231" s="9" t="s">
        <v>226</v>
      </c>
      <c r="C231" s="9" t="s">
        <v>230</v>
      </c>
      <c r="D231" s="9" t="s">
        <v>272</v>
      </c>
      <c r="E231" s="9" t="s">
        <v>1</v>
      </c>
      <c r="F231" s="13">
        <v>38</v>
      </c>
    </row>
    <row r="232" spans="1:6" ht="24" x14ac:dyDescent="0.2">
      <c r="A232" s="12" t="s">
        <v>271</v>
      </c>
      <c r="B232" s="9" t="s">
        <v>226</v>
      </c>
      <c r="C232" s="9" t="s">
        <v>230</v>
      </c>
      <c r="D232" s="9" t="s">
        <v>270</v>
      </c>
      <c r="E232" s="9"/>
      <c r="F232" s="13">
        <f>F233</f>
        <v>8</v>
      </c>
    </row>
    <row r="233" spans="1:6" x14ac:dyDescent="0.2">
      <c r="A233" s="12" t="s">
        <v>5</v>
      </c>
      <c r="B233" s="9" t="s">
        <v>226</v>
      </c>
      <c r="C233" s="9" t="s">
        <v>230</v>
      </c>
      <c r="D233" s="9" t="s">
        <v>270</v>
      </c>
      <c r="E233" s="9" t="s">
        <v>1</v>
      </c>
      <c r="F233" s="13">
        <v>8</v>
      </c>
    </row>
    <row r="234" spans="1:6" ht="24" x14ac:dyDescent="0.2">
      <c r="A234" s="12" t="s">
        <v>269</v>
      </c>
      <c r="B234" s="9" t="s">
        <v>226</v>
      </c>
      <c r="C234" s="9" t="s">
        <v>230</v>
      </c>
      <c r="D234" s="9" t="s">
        <v>268</v>
      </c>
      <c r="E234" s="9"/>
      <c r="F234" s="13">
        <f>F235</f>
        <v>5</v>
      </c>
    </row>
    <row r="235" spans="1:6" x14ac:dyDescent="0.2">
      <c r="A235" s="12" t="s">
        <v>5</v>
      </c>
      <c r="B235" s="9" t="s">
        <v>226</v>
      </c>
      <c r="C235" s="9" t="s">
        <v>230</v>
      </c>
      <c r="D235" s="9" t="s">
        <v>268</v>
      </c>
      <c r="E235" s="9" t="s">
        <v>1</v>
      </c>
      <c r="F235" s="13">
        <v>5</v>
      </c>
    </row>
    <row r="236" spans="1:6" x14ac:dyDescent="0.2">
      <c r="A236" s="12" t="s">
        <v>267</v>
      </c>
      <c r="B236" s="9" t="s">
        <v>226</v>
      </c>
      <c r="C236" s="9" t="s">
        <v>230</v>
      </c>
      <c r="D236" s="9" t="s">
        <v>266</v>
      </c>
      <c r="E236" s="9"/>
      <c r="F236" s="13">
        <f>F237</f>
        <v>4</v>
      </c>
    </row>
    <row r="237" spans="1:6" x14ac:dyDescent="0.2">
      <c r="A237" s="12" t="s">
        <v>5</v>
      </c>
      <c r="B237" s="9" t="s">
        <v>226</v>
      </c>
      <c r="C237" s="9" t="s">
        <v>230</v>
      </c>
      <c r="D237" s="9" t="s">
        <v>266</v>
      </c>
      <c r="E237" s="9" t="s">
        <v>1</v>
      </c>
      <c r="F237" s="13">
        <v>4</v>
      </c>
    </row>
    <row r="238" spans="1:6" x14ac:dyDescent="0.2">
      <c r="A238" s="12" t="s">
        <v>265</v>
      </c>
      <c r="B238" s="9" t="s">
        <v>226</v>
      </c>
      <c r="C238" s="9" t="s">
        <v>230</v>
      </c>
      <c r="D238" s="9" t="s">
        <v>264</v>
      </c>
      <c r="E238" s="9"/>
      <c r="F238" s="13">
        <f>F239</f>
        <v>19</v>
      </c>
    </row>
    <row r="239" spans="1:6" x14ac:dyDescent="0.2">
      <c r="A239" s="12" t="s">
        <v>5</v>
      </c>
      <c r="B239" s="9" t="s">
        <v>226</v>
      </c>
      <c r="C239" s="9" t="s">
        <v>230</v>
      </c>
      <c r="D239" s="9" t="s">
        <v>264</v>
      </c>
      <c r="E239" s="9" t="s">
        <v>1</v>
      </c>
      <c r="F239" s="13">
        <v>19</v>
      </c>
    </row>
    <row r="240" spans="1:6" ht="36" x14ac:dyDescent="0.2">
      <c r="A240" s="12" t="s">
        <v>263</v>
      </c>
      <c r="B240" s="9" t="s">
        <v>226</v>
      </c>
      <c r="C240" s="9" t="s">
        <v>230</v>
      </c>
      <c r="D240" s="9" t="s">
        <v>262</v>
      </c>
      <c r="E240" s="9"/>
      <c r="F240" s="13">
        <f>F241</f>
        <v>12</v>
      </c>
    </row>
    <row r="241" spans="1:6" x14ac:dyDescent="0.2">
      <c r="A241" s="12" t="s">
        <v>5</v>
      </c>
      <c r="B241" s="9" t="s">
        <v>226</v>
      </c>
      <c r="C241" s="9" t="s">
        <v>230</v>
      </c>
      <c r="D241" s="9" t="s">
        <v>262</v>
      </c>
      <c r="E241" s="9" t="s">
        <v>1</v>
      </c>
      <c r="F241" s="13">
        <f>13-1</f>
        <v>12</v>
      </c>
    </row>
    <row r="242" spans="1:6" x14ac:dyDescent="0.2">
      <c r="A242" s="12" t="s">
        <v>261</v>
      </c>
      <c r="B242" s="9" t="s">
        <v>226</v>
      </c>
      <c r="C242" s="9" t="s">
        <v>230</v>
      </c>
      <c r="D242" s="9" t="s">
        <v>260</v>
      </c>
      <c r="E242" s="9"/>
      <c r="F242" s="13">
        <f>F243</f>
        <v>3</v>
      </c>
    </row>
    <row r="243" spans="1:6" x14ac:dyDescent="0.2">
      <c r="A243" s="12" t="s">
        <v>5</v>
      </c>
      <c r="B243" s="9" t="s">
        <v>226</v>
      </c>
      <c r="C243" s="9" t="s">
        <v>230</v>
      </c>
      <c r="D243" s="9" t="s">
        <v>260</v>
      </c>
      <c r="E243" s="9" t="s">
        <v>1</v>
      </c>
      <c r="F243" s="13">
        <v>3</v>
      </c>
    </row>
    <row r="244" spans="1:6" ht="24" x14ac:dyDescent="0.2">
      <c r="A244" s="12" t="s">
        <v>259</v>
      </c>
      <c r="B244" s="9" t="s">
        <v>226</v>
      </c>
      <c r="C244" s="9" t="s">
        <v>230</v>
      </c>
      <c r="D244" s="9" t="s">
        <v>258</v>
      </c>
      <c r="E244" s="9"/>
      <c r="F244" s="13">
        <f>F245</f>
        <v>8</v>
      </c>
    </row>
    <row r="245" spans="1:6" x14ac:dyDescent="0.2">
      <c r="A245" s="12" t="s">
        <v>5</v>
      </c>
      <c r="B245" s="9" t="s">
        <v>226</v>
      </c>
      <c r="C245" s="9" t="s">
        <v>230</v>
      </c>
      <c r="D245" s="9" t="s">
        <v>258</v>
      </c>
      <c r="E245" s="9" t="s">
        <v>1</v>
      </c>
      <c r="F245" s="13">
        <v>8</v>
      </c>
    </row>
    <row r="246" spans="1:6" x14ac:dyDescent="0.2">
      <c r="A246" s="12" t="s">
        <v>257</v>
      </c>
      <c r="B246" s="9" t="s">
        <v>226</v>
      </c>
      <c r="C246" s="9" t="s">
        <v>230</v>
      </c>
      <c r="D246" s="9" t="s">
        <v>256</v>
      </c>
      <c r="E246" s="9"/>
      <c r="F246" s="13">
        <f>F247</f>
        <v>3</v>
      </c>
    </row>
    <row r="247" spans="1:6" x14ac:dyDescent="0.2">
      <c r="A247" s="12" t="s">
        <v>5</v>
      </c>
      <c r="B247" s="9" t="s">
        <v>226</v>
      </c>
      <c r="C247" s="9" t="s">
        <v>230</v>
      </c>
      <c r="D247" s="9" t="s">
        <v>256</v>
      </c>
      <c r="E247" s="9" t="s">
        <v>1</v>
      </c>
      <c r="F247" s="13">
        <v>3</v>
      </c>
    </row>
    <row r="248" spans="1:6" ht="36" x14ac:dyDescent="0.2">
      <c r="A248" s="12" t="s">
        <v>255</v>
      </c>
      <c r="B248" s="9" t="s">
        <v>226</v>
      </c>
      <c r="C248" s="9" t="s">
        <v>230</v>
      </c>
      <c r="D248" s="9" t="s">
        <v>254</v>
      </c>
      <c r="E248" s="9"/>
      <c r="F248" s="13">
        <f>F249</f>
        <v>1</v>
      </c>
    </row>
    <row r="249" spans="1:6" x14ac:dyDescent="0.2">
      <c r="A249" s="12" t="s">
        <v>5</v>
      </c>
      <c r="B249" s="9" t="s">
        <v>226</v>
      </c>
      <c r="C249" s="9" t="s">
        <v>230</v>
      </c>
      <c r="D249" s="9" t="s">
        <v>254</v>
      </c>
      <c r="E249" s="9" t="s">
        <v>1</v>
      </c>
      <c r="F249" s="13">
        <v>1</v>
      </c>
    </row>
    <row r="250" spans="1:6" x14ac:dyDescent="0.2">
      <c r="A250" s="12" t="s">
        <v>253</v>
      </c>
      <c r="B250" s="9" t="s">
        <v>226</v>
      </c>
      <c r="C250" s="9" t="s">
        <v>230</v>
      </c>
      <c r="D250" s="9" t="s">
        <v>252</v>
      </c>
      <c r="E250" s="9"/>
      <c r="F250" s="13">
        <f>F251</f>
        <v>13</v>
      </c>
    </row>
    <row r="251" spans="1:6" x14ac:dyDescent="0.2">
      <c r="A251" s="12" t="s">
        <v>5</v>
      </c>
      <c r="B251" s="9" t="s">
        <v>226</v>
      </c>
      <c r="C251" s="9" t="s">
        <v>230</v>
      </c>
      <c r="D251" s="9" t="s">
        <v>252</v>
      </c>
      <c r="E251" s="9" t="s">
        <v>1</v>
      </c>
      <c r="F251" s="13">
        <v>13</v>
      </c>
    </row>
    <row r="252" spans="1:6" ht="24" x14ac:dyDescent="0.2">
      <c r="A252" s="12" t="s">
        <v>251</v>
      </c>
      <c r="B252" s="9" t="s">
        <v>226</v>
      </c>
      <c r="C252" s="9" t="s">
        <v>230</v>
      </c>
      <c r="D252" s="9" t="s">
        <v>250</v>
      </c>
      <c r="E252" s="9"/>
      <c r="F252" s="13">
        <f>F253</f>
        <v>21</v>
      </c>
    </row>
    <row r="253" spans="1:6" x14ac:dyDescent="0.2">
      <c r="A253" s="12" t="s">
        <v>5</v>
      </c>
      <c r="B253" s="9" t="s">
        <v>226</v>
      </c>
      <c r="C253" s="9" t="s">
        <v>230</v>
      </c>
      <c r="D253" s="9" t="s">
        <v>250</v>
      </c>
      <c r="E253" s="9" t="s">
        <v>1</v>
      </c>
      <c r="F253" s="13">
        <v>21</v>
      </c>
    </row>
    <row r="254" spans="1:6" ht="24" x14ac:dyDescent="0.2">
      <c r="A254" s="12" t="s">
        <v>249</v>
      </c>
      <c r="B254" s="9" t="s">
        <v>226</v>
      </c>
      <c r="C254" s="9" t="s">
        <v>230</v>
      </c>
      <c r="D254" s="9" t="s">
        <v>248</v>
      </c>
      <c r="E254" s="9"/>
      <c r="F254" s="13">
        <f>F255</f>
        <v>6</v>
      </c>
    </row>
    <row r="255" spans="1:6" x14ac:dyDescent="0.2">
      <c r="A255" s="12" t="s">
        <v>5</v>
      </c>
      <c r="B255" s="9" t="s">
        <v>226</v>
      </c>
      <c r="C255" s="9" t="s">
        <v>230</v>
      </c>
      <c r="D255" s="9" t="s">
        <v>248</v>
      </c>
      <c r="E255" s="9" t="s">
        <v>1</v>
      </c>
      <c r="F255" s="13">
        <v>6</v>
      </c>
    </row>
    <row r="256" spans="1:6" ht="36" x14ac:dyDescent="0.2">
      <c r="A256" s="12" t="s">
        <v>247</v>
      </c>
      <c r="B256" s="9" t="s">
        <v>226</v>
      </c>
      <c r="C256" s="9" t="s">
        <v>230</v>
      </c>
      <c r="D256" s="9" t="s">
        <v>246</v>
      </c>
      <c r="E256" s="9"/>
      <c r="F256" s="13">
        <f>F257</f>
        <v>19</v>
      </c>
    </row>
    <row r="257" spans="1:6" x14ac:dyDescent="0.2">
      <c r="A257" s="12" t="s">
        <v>5</v>
      </c>
      <c r="B257" s="9" t="s">
        <v>226</v>
      </c>
      <c r="C257" s="9" t="s">
        <v>230</v>
      </c>
      <c r="D257" s="9" t="s">
        <v>246</v>
      </c>
      <c r="E257" s="9" t="s">
        <v>1</v>
      </c>
      <c r="F257" s="13">
        <v>19</v>
      </c>
    </row>
    <row r="258" spans="1:6" ht="24" x14ac:dyDescent="0.2">
      <c r="A258" s="12" t="s">
        <v>245</v>
      </c>
      <c r="B258" s="9" t="s">
        <v>226</v>
      </c>
      <c r="C258" s="9" t="s">
        <v>230</v>
      </c>
      <c r="D258" s="9" t="s">
        <v>244</v>
      </c>
      <c r="E258" s="9"/>
      <c r="F258" s="13">
        <f>F259+F261+F263+F265+F267</f>
        <v>53</v>
      </c>
    </row>
    <row r="259" spans="1:6" ht="36" x14ac:dyDescent="0.2">
      <c r="A259" s="12" t="s">
        <v>243</v>
      </c>
      <c r="B259" s="9" t="s">
        <v>226</v>
      </c>
      <c r="C259" s="9" t="s">
        <v>230</v>
      </c>
      <c r="D259" s="9" t="s">
        <v>242</v>
      </c>
      <c r="E259" s="9"/>
      <c r="F259" s="13">
        <f>F260</f>
        <v>20</v>
      </c>
    </row>
    <row r="260" spans="1:6" x14ac:dyDescent="0.2">
      <c r="A260" s="12" t="s">
        <v>5</v>
      </c>
      <c r="B260" s="9" t="s">
        <v>226</v>
      </c>
      <c r="C260" s="9" t="s">
        <v>230</v>
      </c>
      <c r="D260" s="9" t="s">
        <v>242</v>
      </c>
      <c r="E260" s="9" t="s">
        <v>1</v>
      </c>
      <c r="F260" s="13">
        <v>20</v>
      </c>
    </row>
    <row r="261" spans="1:6" x14ac:dyDescent="0.2">
      <c r="A261" s="12" t="s">
        <v>241</v>
      </c>
      <c r="B261" s="9" t="s">
        <v>226</v>
      </c>
      <c r="C261" s="9" t="s">
        <v>230</v>
      </c>
      <c r="D261" s="9" t="s">
        <v>240</v>
      </c>
      <c r="E261" s="9"/>
      <c r="F261" s="13">
        <f>F262</f>
        <v>5</v>
      </c>
    </row>
    <row r="262" spans="1:6" x14ac:dyDescent="0.2">
      <c r="A262" s="12" t="s">
        <v>5</v>
      </c>
      <c r="B262" s="9" t="s">
        <v>226</v>
      </c>
      <c r="C262" s="9" t="s">
        <v>230</v>
      </c>
      <c r="D262" s="9" t="s">
        <v>240</v>
      </c>
      <c r="E262" s="9" t="s">
        <v>1</v>
      </c>
      <c r="F262" s="13">
        <v>5</v>
      </c>
    </row>
    <row r="263" spans="1:6" ht="24" x14ac:dyDescent="0.2">
      <c r="A263" s="12" t="s">
        <v>239</v>
      </c>
      <c r="B263" s="9" t="s">
        <v>226</v>
      </c>
      <c r="C263" s="9" t="s">
        <v>230</v>
      </c>
      <c r="D263" s="9" t="s">
        <v>238</v>
      </c>
      <c r="E263" s="9"/>
      <c r="F263" s="13">
        <f>F264</f>
        <v>3</v>
      </c>
    </row>
    <row r="264" spans="1:6" x14ac:dyDescent="0.2">
      <c r="A264" s="12" t="s">
        <v>5</v>
      </c>
      <c r="B264" s="9" t="s">
        <v>226</v>
      </c>
      <c r="C264" s="9" t="s">
        <v>230</v>
      </c>
      <c r="D264" s="9" t="s">
        <v>238</v>
      </c>
      <c r="E264" s="9" t="s">
        <v>1</v>
      </c>
      <c r="F264" s="13">
        <v>3</v>
      </c>
    </row>
    <row r="265" spans="1:6" x14ac:dyDescent="0.2">
      <c r="A265" s="12" t="s">
        <v>237</v>
      </c>
      <c r="B265" s="9" t="s">
        <v>226</v>
      </c>
      <c r="C265" s="9" t="s">
        <v>230</v>
      </c>
      <c r="D265" s="9" t="s">
        <v>236</v>
      </c>
      <c r="E265" s="9"/>
      <c r="F265" s="13">
        <f>F266</f>
        <v>14</v>
      </c>
    </row>
    <row r="266" spans="1:6" x14ac:dyDescent="0.2">
      <c r="A266" s="12" t="s">
        <v>5</v>
      </c>
      <c r="B266" s="9" t="s">
        <v>226</v>
      </c>
      <c r="C266" s="9" t="s">
        <v>230</v>
      </c>
      <c r="D266" s="9" t="s">
        <v>236</v>
      </c>
      <c r="E266" s="9" t="s">
        <v>1</v>
      </c>
      <c r="F266" s="13">
        <v>14</v>
      </c>
    </row>
    <row r="267" spans="1:6" ht="36" x14ac:dyDescent="0.2">
      <c r="A267" s="12" t="s">
        <v>235</v>
      </c>
      <c r="B267" s="9" t="s">
        <v>226</v>
      </c>
      <c r="C267" s="9" t="s">
        <v>230</v>
      </c>
      <c r="D267" s="9" t="s">
        <v>234</v>
      </c>
      <c r="E267" s="9"/>
      <c r="F267" s="13">
        <f>F268</f>
        <v>11</v>
      </c>
    </row>
    <row r="268" spans="1:6" x14ac:dyDescent="0.2">
      <c r="A268" s="12" t="s">
        <v>5</v>
      </c>
      <c r="B268" s="9" t="s">
        <v>226</v>
      </c>
      <c r="C268" s="9" t="s">
        <v>230</v>
      </c>
      <c r="D268" s="9" t="s">
        <v>234</v>
      </c>
      <c r="E268" s="9" t="s">
        <v>1</v>
      </c>
      <c r="F268" s="13">
        <f>10+1</f>
        <v>11</v>
      </c>
    </row>
    <row r="269" spans="1:6" x14ac:dyDescent="0.2">
      <c r="A269" s="12" t="s">
        <v>233</v>
      </c>
      <c r="B269" s="9" t="s">
        <v>226</v>
      </c>
      <c r="C269" s="9" t="s">
        <v>230</v>
      </c>
      <c r="D269" s="9" t="s">
        <v>232</v>
      </c>
      <c r="E269" s="9"/>
      <c r="F269" s="13">
        <f>F270</f>
        <v>2800</v>
      </c>
    </row>
    <row r="270" spans="1:6" ht="24" x14ac:dyDescent="0.2">
      <c r="A270" s="12" t="s">
        <v>231</v>
      </c>
      <c r="B270" s="9" t="s">
        <v>226</v>
      </c>
      <c r="C270" s="9" t="s">
        <v>230</v>
      </c>
      <c r="D270" s="9" t="s">
        <v>229</v>
      </c>
      <c r="E270" s="9"/>
      <c r="F270" s="13">
        <f>F271</f>
        <v>2800</v>
      </c>
    </row>
    <row r="271" spans="1:6" ht="24" x14ac:dyDescent="0.2">
      <c r="A271" s="12" t="s">
        <v>76</v>
      </c>
      <c r="B271" s="9" t="s">
        <v>226</v>
      </c>
      <c r="C271" s="9" t="s">
        <v>230</v>
      </c>
      <c r="D271" s="9" t="s">
        <v>229</v>
      </c>
      <c r="E271" s="9" t="s">
        <v>74</v>
      </c>
      <c r="F271" s="13">
        <f>7105-4133-172</f>
        <v>2800</v>
      </c>
    </row>
    <row r="272" spans="1:6" x14ac:dyDescent="0.2">
      <c r="A272" s="28" t="s">
        <v>469</v>
      </c>
      <c r="B272" s="26" t="s">
        <v>226</v>
      </c>
      <c r="C272" s="26" t="s">
        <v>471</v>
      </c>
      <c r="D272" s="26"/>
      <c r="E272" s="26"/>
      <c r="F272" s="27">
        <f>F273</f>
        <v>5245</v>
      </c>
    </row>
    <row r="273" spans="1:6" x14ac:dyDescent="0.2">
      <c r="A273" s="28" t="s">
        <v>47</v>
      </c>
      <c r="B273" s="26" t="s">
        <v>226</v>
      </c>
      <c r="C273" s="26" t="s">
        <v>471</v>
      </c>
      <c r="D273" s="26" t="s">
        <v>48</v>
      </c>
      <c r="E273" s="26"/>
      <c r="F273" s="27">
        <f>F274</f>
        <v>5245</v>
      </c>
    </row>
    <row r="274" spans="1:6" x14ac:dyDescent="0.2">
      <c r="A274" s="12" t="s">
        <v>47</v>
      </c>
      <c r="B274" s="9" t="s">
        <v>226</v>
      </c>
      <c r="C274" s="9" t="s">
        <v>471</v>
      </c>
      <c r="D274" s="9" t="s">
        <v>46</v>
      </c>
      <c r="E274" s="9"/>
      <c r="F274" s="13">
        <f>F275</f>
        <v>5245</v>
      </c>
    </row>
    <row r="275" spans="1:6" ht="36" x14ac:dyDescent="0.2">
      <c r="A275" s="12" t="s">
        <v>470</v>
      </c>
      <c r="B275" s="9" t="s">
        <v>226</v>
      </c>
      <c r="C275" s="9" t="s">
        <v>471</v>
      </c>
      <c r="D275" s="9" t="s">
        <v>472</v>
      </c>
      <c r="E275" s="9"/>
      <c r="F275" s="13">
        <f>F276</f>
        <v>5245</v>
      </c>
    </row>
    <row r="276" spans="1:6" x14ac:dyDescent="0.2">
      <c r="A276" s="12" t="s">
        <v>5</v>
      </c>
      <c r="B276" s="9" t="s">
        <v>226</v>
      </c>
      <c r="C276" s="9" t="s">
        <v>471</v>
      </c>
      <c r="D276" s="9" t="s">
        <v>472</v>
      </c>
      <c r="E276" s="9" t="s">
        <v>1</v>
      </c>
      <c r="F276" s="13">
        <v>5245</v>
      </c>
    </row>
    <row r="277" spans="1:6" ht="24" x14ac:dyDescent="0.2">
      <c r="A277" s="28" t="s">
        <v>228</v>
      </c>
      <c r="B277" s="26" t="s">
        <v>226</v>
      </c>
      <c r="C277" s="26" t="s">
        <v>225</v>
      </c>
      <c r="D277" s="26"/>
      <c r="E277" s="26"/>
      <c r="F277" s="27">
        <f>F278</f>
        <v>1</v>
      </c>
    </row>
    <row r="278" spans="1:6" x14ac:dyDescent="0.2">
      <c r="A278" s="28" t="s">
        <v>47</v>
      </c>
      <c r="B278" s="26" t="s">
        <v>226</v>
      </c>
      <c r="C278" s="26" t="s">
        <v>225</v>
      </c>
      <c r="D278" s="26" t="s">
        <v>48</v>
      </c>
      <c r="E278" s="26"/>
      <c r="F278" s="27">
        <f>F279</f>
        <v>1</v>
      </c>
    </row>
    <row r="279" spans="1:6" x14ac:dyDescent="0.2">
      <c r="A279" s="12" t="s">
        <v>47</v>
      </c>
      <c r="B279" s="9" t="s">
        <v>226</v>
      </c>
      <c r="C279" s="9" t="s">
        <v>225</v>
      </c>
      <c r="D279" s="9" t="s">
        <v>46</v>
      </c>
      <c r="E279" s="9"/>
      <c r="F279" s="13">
        <f>F280</f>
        <v>1</v>
      </c>
    </row>
    <row r="280" spans="1:6" s="31" customFormat="1" ht="104.25" customHeight="1" x14ac:dyDescent="0.15">
      <c r="A280" s="12" t="s">
        <v>227</v>
      </c>
      <c r="B280" s="9" t="s">
        <v>226</v>
      </c>
      <c r="C280" s="9" t="s">
        <v>225</v>
      </c>
      <c r="D280" s="9" t="s">
        <v>224</v>
      </c>
      <c r="E280" s="9"/>
      <c r="F280" s="13">
        <f>F281</f>
        <v>1</v>
      </c>
    </row>
    <row r="281" spans="1:6" ht="23.25" customHeight="1" x14ac:dyDescent="0.2">
      <c r="A281" s="12" t="s">
        <v>29</v>
      </c>
      <c r="B281" s="9" t="s">
        <v>226</v>
      </c>
      <c r="C281" s="9" t="s">
        <v>225</v>
      </c>
      <c r="D281" s="9" t="s">
        <v>224</v>
      </c>
      <c r="E281" s="9" t="s">
        <v>25</v>
      </c>
      <c r="F281" s="13">
        <v>1</v>
      </c>
    </row>
    <row r="282" spans="1:6" x14ac:dyDescent="0.2">
      <c r="A282" s="28" t="s">
        <v>223</v>
      </c>
      <c r="B282" s="26" t="s">
        <v>141</v>
      </c>
      <c r="C282" s="26"/>
      <c r="D282" s="26"/>
      <c r="E282" s="26"/>
      <c r="F282" s="27">
        <f>F283+F300+F328+F340+F355+F365</f>
        <v>462958</v>
      </c>
    </row>
    <row r="283" spans="1:6" x14ac:dyDescent="0.2">
      <c r="A283" s="28" t="s">
        <v>222</v>
      </c>
      <c r="B283" s="26" t="s">
        <v>141</v>
      </c>
      <c r="C283" s="26" t="s">
        <v>213</v>
      </c>
      <c r="D283" s="26"/>
      <c r="E283" s="26"/>
      <c r="F283" s="27">
        <f>F284</f>
        <v>124859</v>
      </c>
    </row>
    <row r="284" spans="1:6" ht="24" x14ac:dyDescent="0.2">
      <c r="A284" s="28" t="s">
        <v>73</v>
      </c>
      <c r="B284" s="26" t="s">
        <v>141</v>
      </c>
      <c r="C284" s="26" t="s">
        <v>213</v>
      </c>
      <c r="D284" s="26" t="s">
        <v>72</v>
      </c>
      <c r="E284" s="26"/>
      <c r="F284" s="27">
        <f>F285</f>
        <v>124859</v>
      </c>
    </row>
    <row r="285" spans="1:6" ht="24.75" customHeight="1" x14ac:dyDescent="0.2">
      <c r="A285" s="12" t="s">
        <v>71</v>
      </c>
      <c r="B285" s="9" t="s">
        <v>141</v>
      </c>
      <c r="C285" s="9" t="s">
        <v>213</v>
      </c>
      <c r="D285" s="9" t="s">
        <v>70</v>
      </c>
      <c r="E285" s="9"/>
      <c r="F285" s="13">
        <f>F286+F289+F296</f>
        <v>124859</v>
      </c>
    </row>
    <row r="286" spans="1:6" ht="19.5" customHeight="1" x14ac:dyDescent="0.2">
      <c r="A286" s="12" t="s">
        <v>221</v>
      </c>
      <c r="B286" s="9" t="s">
        <v>141</v>
      </c>
      <c r="C286" s="9" t="s">
        <v>213</v>
      </c>
      <c r="D286" s="9" t="s">
        <v>220</v>
      </c>
      <c r="E286" s="9"/>
      <c r="F286" s="13">
        <f>F287</f>
        <v>36944</v>
      </c>
    </row>
    <row r="287" spans="1:6" ht="25.5" customHeight="1" x14ac:dyDescent="0.2">
      <c r="A287" s="12" t="s">
        <v>219</v>
      </c>
      <c r="B287" s="9" t="s">
        <v>141</v>
      </c>
      <c r="C287" s="9" t="s">
        <v>213</v>
      </c>
      <c r="D287" s="9" t="s">
        <v>218</v>
      </c>
      <c r="E287" s="9"/>
      <c r="F287" s="13">
        <f>F288</f>
        <v>36944</v>
      </c>
    </row>
    <row r="288" spans="1:6" ht="32.25" customHeight="1" x14ac:dyDescent="0.2">
      <c r="A288" s="12" t="s">
        <v>76</v>
      </c>
      <c r="B288" s="9" t="s">
        <v>141</v>
      </c>
      <c r="C288" s="9" t="s">
        <v>213</v>
      </c>
      <c r="D288" s="9" t="s">
        <v>218</v>
      </c>
      <c r="E288" s="9" t="s">
        <v>74</v>
      </c>
      <c r="F288" s="13">
        <f>1478+35466</f>
        <v>36944</v>
      </c>
    </row>
    <row r="289" spans="1:6" ht="52.5" customHeight="1" x14ac:dyDescent="0.2">
      <c r="A289" s="12" t="s">
        <v>217</v>
      </c>
      <c r="B289" s="9" t="s">
        <v>141</v>
      </c>
      <c r="C289" s="9" t="s">
        <v>213</v>
      </c>
      <c r="D289" s="9" t="s">
        <v>216</v>
      </c>
      <c r="E289" s="9"/>
      <c r="F289" s="13">
        <f>F290+F292+F294</f>
        <v>85347</v>
      </c>
    </row>
    <row r="290" spans="1:6" ht="28.5" customHeight="1" x14ac:dyDescent="0.2">
      <c r="A290" s="12" t="s">
        <v>8</v>
      </c>
      <c r="B290" s="9" t="s">
        <v>141</v>
      </c>
      <c r="C290" s="9" t="s">
        <v>213</v>
      </c>
      <c r="D290" s="9" t="s">
        <v>215</v>
      </c>
      <c r="E290" s="9"/>
      <c r="F290" s="13">
        <f>F291</f>
        <v>25910</v>
      </c>
    </row>
    <row r="291" spans="1:6" ht="24" customHeight="1" x14ac:dyDescent="0.2">
      <c r="A291" s="12" t="s">
        <v>44</v>
      </c>
      <c r="B291" s="9" t="s">
        <v>141</v>
      </c>
      <c r="C291" s="9" t="s">
        <v>213</v>
      </c>
      <c r="D291" s="9" t="s">
        <v>215</v>
      </c>
      <c r="E291" s="9" t="s">
        <v>41</v>
      </c>
      <c r="F291" s="13">
        <v>25910</v>
      </c>
    </row>
    <row r="292" spans="1:6" ht="24" x14ac:dyDescent="0.2">
      <c r="A292" s="12" t="s">
        <v>113</v>
      </c>
      <c r="B292" s="9" t="s">
        <v>141</v>
      </c>
      <c r="C292" s="9" t="s">
        <v>213</v>
      </c>
      <c r="D292" s="9" t="s">
        <v>214</v>
      </c>
      <c r="E292" s="9"/>
      <c r="F292" s="13">
        <f>F293</f>
        <v>25683</v>
      </c>
    </row>
    <row r="293" spans="1:6" ht="24" x14ac:dyDescent="0.2">
      <c r="A293" s="12" t="s">
        <v>44</v>
      </c>
      <c r="B293" s="9" t="s">
        <v>141</v>
      </c>
      <c r="C293" s="9" t="s">
        <v>213</v>
      </c>
      <c r="D293" s="9" t="s">
        <v>214</v>
      </c>
      <c r="E293" s="9" t="s">
        <v>41</v>
      </c>
      <c r="F293" s="13">
        <f>24683+1000</f>
        <v>25683</v>
      </c>
    </row>
    <row r="294" spans="1:6" ht="118.5" customHeight="1" x14ac:dyDescent="0.2">
      <c r="A294" s="12" t="s">
        <v>209</v>
      </c>
      <c r="B294" s="9" t="s">
        <v>141</v>
      </c>
      <c r="C294" s="9" t="s">
        <v>213</v>
      </c>
      <c r="D294" s="9" t="s">
        <v>212</v>
      </c>
      <c r="E294" s="9"/>
      <c r="F294" s="13">
        <f>F295</f>
        <v>33754</v>
      </c>
    </row>
    <row r="295" spans="1:6" ht="24" x14ac:dyDescent="0.2">
      <c r="A295" s="12" t="s">
        <v>44</v>
      </c>
      <c r="B295" s="9" t="s">
        <v>141</v>
      </c>
      <c r="C295" s="9" t="s">
        <v>213</v>
      </c>
      <c r="D295" s="9" t="s">
        <v>212</v>
      </c>
      <c r="E295" s="9" t="s">
        <v>41</v>
      </c>
      <c r="F295" s="13">
        <v>33754</v>
      </c>
    </row>
    <row r="296" spans="1:6" ht="36" x14ac:dyDescent="0.2">
      <c r="A296" s="12" t="s">
        <v>487</v>
      </c>
      <c r="B296" s="9" t="s">
        <v>141</v>
      </c>
      <c r="C296" s="9" t="s">
        <v>213</v>
      </c>
      <c r="D296" s="9" t="s">
        <v>489</v>
      </c>
      <c r="E296" s="9"/>
      <c r="F296" s="13">
        <f>F297</f>
        <v>2568</v>
      </c>
    </row>
    <row r="297" spans="1:6" ht="36" x14ac:dyDescent="0.2">
      <c r="A297" s="12" t="s">
        <v>440</v>
      </c>
      <c r="B297" s="9" t="s">
        <v>141</v>
      </c>
      <c r="C297" s="9" t="s">
        <v>213</v>
      </c>
      <c r="D297" s="9" t="s">
        <v>490</v>
      </c>
      <c r="E297" s="9"/>
      <c r="F297" s="13">
        <f>F298</f>
        <v>2568</v>
      </c>
    </row>
    <row r="298" spans="1:6" ht="36" x14ac:dyDescent="0.2">
      <c r="A298" s="12" t="s">
        <v>488</v>
      </c>
      <c r="B298" s="9" t="s">
        <v>141</v>
      </c>
      <c r="C298" s="9" t="s">
        <v>213</v>
      </c>
      <c r="D298" s="9" t="s">
        <v>490</v>
      </c>
      <c r="E298" s="9"/>
      <c r="F298" s="13">
        <f>F299</f>
        <v>2568</v>
      </c>
    </row>
    <row r="299" spans="1:6" ht="24" x14ac:dyDescent="0.2">
      <c r="A299" s="12" t="s">
        <v>44</v>
      </c>
      <c r="B299" s="9" t="s">
        <v>141</v>
      </c>
      <c r="C299" s="9" t="s">
        <v>213</v>
      </c>
      <c r="D299" s="9" t="s">
        <v>490</v>
      </c>
      <c r="E299" s="9" t="s">
        <v>41</v>
      </c>
      <c r="F299" s="13">
        <v>2568</v>
      </c>
    </row>
    <row r="300" spans="1:6" s="31" customFormat="1" x14ac:dyDescent="0.15">
      <c r="A300" s="28" t="s">
        <v>211</v>
      </c>
      <c r="B300" s="26" t="s">
        <v>141</v>
      </c>
      <c r="C300" s="26" t="s">
        <v>191</v>
      </c>
      <c r="D300" s="26"/>
      <c r="E300" s="26"/>
      <c r="F300" s="27">
        <f>F301</f>
        <v>293023</v>
      </c>
    </row>
    <row r="301" spans="1:6" ht="24" x14ac:dyDescent="0.2">
      <c r="A301" s="28" t="s">
        <v>73</v>
      </c>
      <c r="B301" s="26" t="s">
        <v>141</v>
      </c>
      <c r="C301" s="26" t="s">
        <v>191</v>
      </c>
      <c r="D301" s="26" t="s">
        <v>72</v>
      </c>
      <c r="E301" s="26"/>
      <c r="F301" s="27">
        <f>F302+F317</f>
        <v>293023</v>
      </c>
    </row>
    <row r="302" spans="1:6" ht="24" customHeight="1" x14ac:dyDescent="0.2">
      <c r="A302" s="12" t="s">
        <v>155</v>
      </c>
      <c r="B302" s="9" t="s">
        <v>141</v>
      </c>
      <c r="C302" s="9" t="s">
        <v>191</v>
      </c>
      <c r="D302" s="9" t="s">
        <v>70</v>
      </c>
      <c r="E302" s="9"/>
      <c r="F302" s="13">
        <f>F303+F314</f>
        <v>276095</v>
      </c>
    </row>
    <row r="303" spans="1:6" ht="85.5" customHeight="1" x14ac:dyDescent="0.2">
      <c r="A303" s="12" t="s">
        <v>154</v>
      </c>
      <c r="B303" s="9" t="s">
        <v>141</v>
      </c>
      <c r="C303" s="9" t="s">
        <v>191</v>
      </c>
      <c r="D303" s="9" t="s">
        <v>153</v>
      </c>
      <c r="E303" s="9"/>
      <c r="F303" s="13">
        <f>F304+F306+F308+F310+F312</f>
        <v>274288</v>
      </c>
    </row>
    <row r="304" spans="1:6" ht="24" x14ac:dyDescent="0.2">
      <c r="A304" s="12" t="s">
        <v>8</v>
      </c>
      <c r="B304" s="9" t="s">
        <v>141</v>
      </c>
      <c r="C304" s="9" t="s">
        <v>191</v>
      </c>
      <c r="D304" s="9" t="s">
        <v>210</v>
      </c>
      <c r="E304" s="9"/>
      <c r="F304" s="13">
        <f>F305</f>
        <v>16555</v>
      </c>
    </row>
    <row r="305" spans="1:6" ht="24" x14ac:dyDescent="0.2">
      <c r="A305" s="12" t="s">
        <v>44</v>
      </c>
      <c r="B305" s="9" t="s">
        <v>141</v>
      </c>
      <c r="C305" s="9" t="s">
        <v>191</v>
      </c>
      <c r="D305" s="9" t="s">
        <v>210</v>
      </c>
      <c r="E305" s="9" t="s">
        <v>41</v>
      </c>
      <c r="F305" s="13">
        <f>16558-3</f>
        <v>16555</v>
      </c>
    </row>
    <row r="306" spans="1:6" ht="24" x14ac:dyDescent="0.2">
      <c r="A306" s="12" t="s">
        <v>113</v>
      </c>
      <c r="B306" s="9" t="s">
        <v>141</v>
      </c>
      <c r="C306" s="9" t="s">
        <v>191</v>
      </c>
      <c r="D306" s="9" t="s">
        <v>188</v>
      </c>
      <c r="E306" s="9"/>
      <c r="F306" s="13">
        <f>F307</f>
        <v>63185</v>
      </c>
    </row>
    <row r="307" spans="1:6" ht="24" x14ac:dyDescent="0.2">
      <c r="A307" s="12" t="s">
        <v>44</v>
      </c>
      <c r="B307" s="9" t="s">
        <v>141</v>
      </c>
      <c r="C307" s="9" t="s">
        <v>191</v>
      </c>
      <c r="D307" s="9" t="s">
        <v>188</v>
      </c>
      <c r="E307" s="9" t="s">
        <v>41</v>
      </c>
      <c r="F307" s="13">
        <f>59085+4100</f>
        <v>63185</v>
      </c>
    </row>
    <row r="308" spans="1:6" ht="117" customHeight="1" x14ac:dyDescent="0.2">
      <c r="A308" s="12" t="s">
        <v>209</v>
      </c>
      <c r="B308" s="9" t="s">
        <v>141</v>
      </c>
      <c r="C308" s="9" t="s">
        <v>191</v>
      </c>
      <c r="D308" s="9" t="s">
        <v>208</v>
      </c>
      <c r="E308" s="9"/>
      <c r="F308" s="13">
        <f>F309</f>
        <v>173174</v>
      </c>
    </row>
    <row r="309" spans="1:6" ht="26.25" customHeight="1" x14ac:dyDescent="0.2">
      <c r="A309" s="12" t="s">
        <v>44</v>
      </c>
      <c r="B309" s="9" t="s">
        <v>141</v>
      </c>
      <c r="C309" s="9" t="s">
        <v>191</v>
      </c>
      <c r="D309" s="9" t="s">
        <v>208</v>
      </c>
      <c r="E309" s="9" t="s">
        <v>41</v>
      </c>
      <c r="F309" s="13">
        <f>173579-405</f>
        <v>173174</v>
      </c>
    </row>
    <row r="310" spans="1:6" ht="39" customHeight="1" x14ac:dyDescent="0.2">
      <c r="A310" s="12" t="s">
        <v>207</v>
      </c>
      <c r="B310" s="9" t="s">
        <v>141</v>
      </c>
      <c r="C310" s="9" t="s">
        <v>191</v>
      </c>
      <c r="D310" s="9" t="s">
        <v>206</v>
      </c>
      <c r="E310" s="9"/>
      <c r="F310" s="13">
        <f>F311</f>
        <v>20038</v>
      </c>
    </row>
    <row r="311" spans="1:6" ht="24" x14ac:dyDescent="0.2">
      <c r="A311" s="12" t="s">
        <v>44</v>
      </c>
      <c r="B311" s="9" t="s">
        <v>141</v>
      </c>
      <c r="C311" s="9" t="s">
        <v>191</v>
      </c>
      <c r="D311" s="9" t="s">
        <v>206</v>
      </c>
      <c r="E311" s="9" t="s">
        <v>41</v>
      </c>
      <c r="F311" s="13">
        <f>18280+1758</f>
        <v>20038</v>
      </c>
    </row>
    <row r="312" spans="1:6" ht="104.25" customHeight="1" x14ac:dyDescent="0.2">
      <c r="A312" s="12" t="s">
        <v>205</v>
      </c>
      <c r="B312" s="9" t="s">
        <v>141</v>
      </c>
      <c r="C312" s="9" t="s">
        <v>191</v>
      </c>
      <c r="D312" s="9" t="s">
        <v>151</v>
      </c>
      <c r="E312" s="9"/>
      <c r="F312" s="13">
        <f>F313</f>
        <v>1336</v>
      </c>
    </row>
    <row r="313" spans="1:6" ht="24" x14ac:dyDescent="0.2">
      <c r="A313" s="12" t="s">
        <v>44</v>
      </c>
      <c r="B313" s="9" t="s">
        <v>141</v>
      </c>
      <c r="C313" s="9" t="s">
        <v>191</v>
      </c>
      <c r="D313" s="9" t="s">
        <v>151</v>
      </c>
      <c r="E313" s="9" t="s">
        <v>41</v>
      </c>
      <c r="F313" s="13">
        <f>1219+117</f>
        <v>1336</v>
      </c>
    </row>
    <row r="314" spans="1:6" ht="24" x14ac:dyDescent="0.2">
      <c r="A314" s="12" t="s">
        <v>431</v>
      </c>
      <c r="B314" s="9" t="s">
        <v>141</v>
      </c>
      <c r="C314" s="9" t="s">
        <v>191</v>
      </c>
      <c r="D314" s="9" t="s">
        <v>186</v>
      </c>
      <c r="E314" s="9"/>
      <c r="F314" s="13">
        <f>F315</f>
        <v>1807</v>
      </c>
    </row>
    <row r="315" spans="1:6" ht="53.25" customHeight="1" x14ac:dyDescent="0.2">
      <c r="A315" s="12" t="s">
        <v>204</v>
      </c>
      <c r="B315" s="9" t="s">
        <v>141</v>
      </c>
      <c r="C315" s="9" t="s">
        <v>191</v>
      </c>
      <c r="D315" s="9" t="s">
        <v>203</v>
      </c>
      <c r="E315" s="9"/>
      <c r="F315" s="13">
        <f>F316</f>
        <v>1807</v>
      </c>
    </row>
    <row r="316" spans="1:6" ht="24" x14ac:dyDescent="0.2">
      <c r="A316" s="12" t="s">
        <v>44</v>
      </c>
      <c r="B316" s="9" t="s">
        <v>141</v>
      </c>
      <c r="C316" s="9" t="s">
        <v>191</v>
      </c>
      <c r="D316" s="9" t="s">
        <v>203</v>
      </c>
      <c r="E316" s="9" t="s">
        <v>41</v>
      </c>
      <c r="F316" s="13">
        <f>2300-473-20</f>
        <v>1807</v>
      </c>
    </row>
    <row r="317" spans="1:6" x14ac:dyDescent="0.2">
      <c r="A317" s="12" t="s">
        <v>65</v>
      </c>
      <c r="B317" s="9" t="s">
        <v>141</v>
      </c>
      <c r="C317" s="9" t="s">
        <v>191</v>
      </c>
      <c r="D317" s="9" t="s">
        <v>64</v>
      </c>
      <c r="E317" s="9"/>
      <c r="F317" s="13">
        <f>F318+F325</f>
        <v>16928</v>
      </c>
    </row>
    <row r="318" spans="1:6" ht="24" x14ac:dyDescent="0.2">
      <c r="A318" s="12" t="s">
        <v>202</v>
      </c>
      <c r="B318" s="9" t="s">
        <v>141</v>
      </c>
      <c r="C318" s="9" t="s">
        <v>191</v>
      </c>
      <c r="D318" s="9" t="s">
        <v>201</v>
      </c>
      <c r="E318" s="9"/>
      <c r="F318" s="13">
        <f>F319+F321+F323</f>
        <v>15428</v>
      </c>
    </row>
    <row r="319" spans="1:6" ht="36" x14ac:dyDescent="0.2">
      <c r="A319" s="12" t="s">
        <v>200</v>
      </c>
      <c r="B319" s="9" t="s">
        <v>141</v>
      </c>
      <c r="C319" s="9" t="s">
        <v>191</v>
      </c>
      <c r="D319" s="9" t="s">
        <v>199</v>
      </c>
      <c r="E319" s="9"/>
      <c r="F319" s="13">
        <f>F320</f>
        <v>1235</v>
      </c>
    </row>
    <row r="320" spans="1:6" ht="24" x14ac:dyDescent="0.2">
      <c r="A320" s="12" t="s">
        <v>44</v>
      </c>
      <c r="B320" s="9" t="s">
        <v>141</v>
      </c>
      <c r="C320" s="9" t="s">
        <v>191</v>
      </c>
      <c r="D320" s="9" t="s">
        <v>199</v>
      </c>
      <c r="E320" s="9" t="s">
        <v>41</v>
      </c>
      <c r="F320" s="13">
        <f>1236-1</f>
        <v>1235</v>
      </c>
    </row>
    <row r="321" spans="1:6" ht="41.25" customHeight="1" x14ac:dyDescent="0.2">
      <c r="A321" s="12" t="s">
        <v>198</v>
      </c>
      <c r="B321" s="9" t="s">
        <v>141</v>
      </c>
      <c r="C321" s="9" t="s">
        <v>191</v>
      </c>
      <c r="D321" s="9" t="s">
        <v>197</v>
      </c>
      <c r="E321" s="9"/>
      <c r="F321" s="13">
        <f>F322</f>
        <v>14052</v>
      </c>
    </row>
    <row r="322" spans="1:6" ht="24" x14ac:dyDescent="0.2">
      <c r="A322" s="12" t="s">
        <v>44</v>
      </c>
      <c r="B322" s="9" t="s">
        <v>141</v>
      </c>
      <c r="C322" s="9" t="s">
        <v>191</v>
      </c>
      <c r="D322" s="9" t="s">
        <v>197</v>
      </c>
      <c r="E322" s="9" t="s">
        <v>41</v>
      </c>
      <c r="F322" s="13">
        <v>14052</v>
      </c>
    </row>
    <row r="323" spans="1:6" ht="64.5" customHeight="1" x14ac:dyDescent="0.2">
      <c r="A323" s="12" t="s">
        <v>196</v>
      </c>
      <c r="B323" s="9" t="s">
        <v>141</v>
      </c>
      <c r="C323" s="9" t="s">
        <v>191</v>
      </c>
      <c r="D323" s="9" t="s">
        <v>195</v>
      </c>
      <c r="E323" s="9"/>
      <c r="F323" s="13">
        <f>F324</f>
        <v>141</v>
      </c>
    </row>
    <row r="324" spans="1:6" ht="24" x14ac:dyDescent="0.2">
      <c r="A324" s="12" t="s">
        <v>44</v>
      </c>
      <c r="B324" s="9" t="s">
        <v>141</v>
      </c>
      <c r="C324" s="9" t="s">
        <v>191</v>
      </c>
      <c r="D324" s="9" t="s">
        <v>195</v>
      </c>
      <c r="E324" s="9" t="s">
        <v>41</v>
      </c>
      <c r="F324" s="13">
        <v>141</v>
      </c>
    </row>
    <row r="325" spans="1:6" ht="24" x14ac:dyDescent="0.2">
      <c r="A325" s="12" t="s">
        <v>194</v>
      </c>
      <c r="B325" s="9" t="s">
        <v>141</v>
      </c>
      <c r="C325" s="9" t="s">
        <v>191</v>
      </c>
      <c r="D325" s="9" t="s">
        <v>193</v>
      </c>
      <c r="E325" s="9"/>
      <c r="F325" s="13">
        <f>F326</f>
        <v>1500</v>
      </c>
    </row>
    <row r="326" spans="1:6" ht="36" x14ac:dyDescent="0.2">
      <c r="A326" s="12" t="s">
        <v>192</v>
      </c>
      <c r="B326" s="9" t="s">
        <v>141</v>
      </c>
      <c r="C326" s="9" t="s">
        <v>191</v>
      </c>
      <c r="D326" s="9" t="s">
        <v>190</v>
      </c>
      <c r="E326" s="9"/>
      <c r="F326" s="13">
        <f>F327</f>
        <v>1500</v>
      </c>
    </row>
    <row r="327" spans="1:6" ht="24" x14ac:dyDescent="0.2">
      <c r="A327" s="12" t="s">
        <v>44</v>
      </c>
      <c r="B327" s="9" t="s">
        <v>141</v>
      </c>
      <c r="C327" s="9" t="s">
        <v>191</v>
      </c>
      <c r="D327" s="9" t="s">
        <v>190</v>
      </c>
      <c r="E327" s="9" t="s">
        <v>41</v>
      </c>
      <c r="F327" s="13">
        <v>1500</v>
      </c>
    </row>
    <row r="328" spans="1:6" x14ac:dyDescent="0.2">
      <c r="A328" s="28" t="s">
        <v>189</v>
      </c>
      <c r="B328" s="26" t="s">
        <v>141</v>
      </c>
      <c r="C328" s="26" t="s">
        <v>183</v>
      </c>
      <c r="D328" s="26"/>
      <c r="E328" s="26"/>
      <c r="F328" s="27">
        <f>F329</f>
        <v>22770</v>
      </c>
    </row>
    <row r="329" spans="1:6" ht="24" x14ac:dyDescent="0.2">
      <c r="A329" s="28" t="s">
        <v>73</v>
      </c>
      <c r="B329" s="26" t="s">
        <v>141</v>
      </c>
      <c r="C329" s="26" t="s">
        <v>183</v>
      </c>
      <c r="D329" s="26" t="s">
        <v>72</v>
      </c>
      <c r="E329" s="26"/>
      <c r="F329" s="27">
        <f>F330</f>
        <v>22770</v>
      </c>
    </row>
    <row r="330" spans="1:6" ht="24" x14ac:dyDescent="0.2">
      <c r="A330" s="12" t="s">
        <v>155</v>
      </c>
      <c r="B330" s="9" t="s">
        <v>141</v>
      </c>
      <c r="C330" s="9" t="s">
        <v>183</v>
      </c>
      <c r="D330" s="9" t="s">
        <v>70</v>
      </c>
      <c r="E330" s="9"/>
      <c r="F330" s="13">
        <f>F331+F336</f>
        <v>22770</v>
      </c>
    </row>
    <row r="331" spans="1:6" ht="91.5" customHeight="1" x14ac:dyDescent="0.2">
      <c r="A331" s="12" t="s">
        <v>154</v>
      </c>
      <c r="B331" s="9" t="s">
        <v>141</v>
      </c>
      <c r="C331" s="9" t="s">
        <v>183</v>
      </c>
      <c r="D331" s="9" t="s">
        <v>153</v>
      </c>
      <c r="E331" s="9"/>
      <c r="F331" s="13">
        <f>F332+F334</f>
        <v>15772</v>
      </c>
    </row>
    <row r="332" spans="1:6" ht="24" x14ac:dyDescent="0.2">
      <c r="A332" s="12" t="s">
        <v>113</v>
      </c>
      <c r="B332" s="9" t="s">
        <v>141</v>
      </c>
      <c r="C332" s="9" t="s">
        <v>183</v>
      </c>
      <c r="D332" s="9" t="s">
        <v>188</v>
      </c>
      <c r="E332" s="9"/>
      <c r="F332" s="13">
        <f>F333</f>
        <v>2568</v>
      </c>
    </row>
    <row r="333" spans="1:6" ht="24" x14ac:dyDescent="0.2">
      <c r="A333" s="12" t="s">
        <v>44</v>
      </c>
      <c r="B333" s="9" t="s">
        <v>141</v>
      </c>
      <c r="C333" s="9" t="s">
        <v>183</v>
      </c>
      <c r="D333" s="9" t="s">
        <v>188</v>
      </c>
      <c r="E333" s="9" t="s">
        <v>41</v>
      </c>
      <c r="F333" s="13">
        <v>2568</v>
      </c>
    </row>
    <row r="334" spans="1:6" ht="24" x14ac:dyDescent="0.2">
      <c r="A334" s="12" t="s">
        <v>8</v>
      </c>
      <c r="B334" s="9" t="s">
        <v>141</v>
      </c>
      <c r="C334" s="9" t="s">
        <v>183</v>
      </c>
      <c r="D334" s="9" t="s">
        <v>187</v>
      </c>
      <c r="E334" s="9"/>
      <c r="F334" s="13">
        <f>F335</f>
        <v>13204</v>
      </c>
    </row>
    <row r="335" spans="1:6" ht="24" x14ac:dyDescent="0.2">
      <c r="A335" s="12" t="s">
        <v>44</v>
      </c>
      <c r="B335" s="9" t="s">
        <v>141</v>
      </c>
      <c r="C335" s="9" t="s">
        <v>183</v>
      </c>
      <c r="D335" s="9" t="s">
        <v>187</v>
      </c>
      <c r="E335" s="9" t="s">
        <v>41</v>
      </c>
      <c r="F335" s="13">
        <f>13564-360</f>
        <v>13204</v>
      </c>
    </row>
    <row r="336" spans="1:6" ht="24" x14ac:dyDescent="0.2">
      <c r="A336" s="12" t="s">
        <v>431</v>
      </c>
      <c r="B336" s="9" t="s">
        <v>141</v>
      </c>
      <c r="C336" s="9" t="s">
        <v>183</v>
      </c>
      <c r="D336" s="9" t="s">
        <v>186</v>
      </c>
      <c r="E336" s="9"/>
      <c r="F336" s="13">
        <f>F337</f>
        <v>6998</v>
      </c>
    </row>
    <row r="337" spans="1:6" ht="39.75" customHeight="1" x14ac:dyDescent="0.2">
      <c r="A337" s="12" t="s">
        <v>185</v>
      </c>
      <c r="B337" s="9" t="s">
        <v>141</v>
      </c>
      <c r="C337" s="9" t="s">
        <v>183</v>
      </c>
      <c r="D337" s="9" t="s">
        <v>182</v>
      </c>
      <c r="E337" s="9"/>
      <c r="F337" s="13">
        <f>F338+F339</f>
        <v>6998</v>
      </c>
    </row>
    <row r="338" spans="1:6" ht="24" x14ac:dyDescent="0.2">
      <c r="A338" s="12" t="s">
        <v>44</v>
      </c>
      <c r="B338" s="9" t="s">
        <v>141</v>
      </c>
      <c r="C338" s="9" t="s">
        <v>183</v>
      </c>
      <c r="D338" s="9" t="s">
        <v>182</v>
      </c>
      <c r="E338" s="9" t="s">
        <v>41</v>
      </c>
      <c r="F338" s="13">
        <f>5709+1196</f>
        <v>6905</v>
      </c>
    </row>
    <row r="339" spans="1:6" ht="22.5" customHeight="1" x14ac:dyDescent="0.2">
      <c r="A339" s="12" t="s">
        <v>158</v>
      </c>
      <c r="B339" s="9" t="s">
        <v>141</v>
      </c>
      <c r="C339" s="9" t="s">
        <v>183</v>
      </c>
      <c r="D339" s="9" t="s">
        <v>182</v>
      </c>
      <c r="E339" s="9" t="s">
        <v>156</v>
      </c>
      <c r="F339" s="13">
        <f>929-836</f>
        <v>93</v>
      </c>
    </row>
    <row r="340" spans="1:6" ht="24" x14ac:dyDescent="0.2">
      <c r="A340" s="28" t="s">
        <v>181</v>
      </c>
      <c r="B340" s="26" t="s">
        <v>141</v>
      </c>
      <c r="C340" s="26" t="s">
        <v>170</v>
      </c>
      <c r="D340" s="26"/>
      <c r="E340" s="26"/>
      <c r="F340" s="27">
        <f>F345+F351</f>
        <v>90</v>
      </c>
    </row>
    <row r="341" spans="1:6" hidden="1" x14ac:dyDescent="0.2">
      <c r="A341" s="12" t="s">
        <v>47</v>
      </c>
      <c r="B341" s="9" t="s">
        <v>141</v>
      </c>
      <c r="C341" s="9" t="s">
        <v>170</v>
      </c>
      <c r="D341" s="9" t="s">
        <v>48</v>
      </c>
      <c r="E341" s="9"/>
      <c r="F341" s="13"/>
    </row>
    <row r="342" spans="1:6" hidden="1" x14ac:dyDescent="0.2">
      <c r="A342" s="12" t="s">
        <v>47</v>
      </c>
      <c r="B342" s="9" t="s">
        <v>141</v>
      </c>
      <c r="C342" s="9" t="s">
        <v>170</v>
      </c>
      <c r="D342" s="9" t="s">
        <v>46</v>
      </c>
      <c r="E342" s="9"/>
      <c r="F342" s="13"/>
    </row>
    <row r="343" spans="1:6" ht="24" hidden="1" x14ac:dyDescent="0.2">
      <c r="A343" s="12" t="s">
        <v>142</v>
      </c>
      <c r="B343" s="9" t="s">
        <v>141</v>
      </c>
      <c r="C343" s="9" t="s">
        <v>170</v>
      </c>
      <c r="D343" s="9" t="s">
        <v>157</v>
      </c>
      <c r="E343" s="9"/>
      <c r="F343" s="13"/>
    </row>
    <row r="344" spans="1:6" ht="24" hidden="1" x14ac:dyDescent="0.2">
      <c r="A344" s="12" t="s">
        <v>121</v>
      </c>
      <c r="B344" s="9" t="s">
        <v>141</v>
      </c>
      <c r="C344" s="9" t="s">
        <v>170</v>
      </c>
      <c r="D344" s="9" t="s">
        <v>157</v>
      </c>
      <c r="E344" s="9" t="s">
        <v>25</v>
      </c>
      <c r="F344" s="13"/>
    </row>
    <row r="345" spans="1:6" ht="24" x14ac:dyDescent="0.2">
      <c r="A345" s="28" t="s">
        <v>180</v>
      </c>
      <c r="B345" s="26" t="s">
        <v>141</v>
      </c>
      <c r="C345" s="26" t="s">
        <v>170</v>
      </c>
      <c r="D345" s="26" t="s">
        <v>179</v>
      </c>
      <c r="E345" s="26"/>
      <c r="F345" s="27">
        <f>F346</f>
        <v>50</v>
      </c>
    </row>
    <row r="346" spans="1:6" ht="24" x14ac:dyDescent="0.2">
      <c r="A346" s="12" t="s">
        <v>178</v>
      </c>
      <c r="B346" s="9" t="s">
        <v>141</v>
      </c>
      <c r="C346" s="9" t="s">
        <v>170</v>
      </c>
      <c r="D346" s="9" t="s">
        <v>177</v>
      </c>
      <c r="E346" s="9"/>
      <c r="F346" s="13">
        <f>F347+F349</f>
        <v>50</v>
      </c>
    </row>
    <row r="347" spans="1:6" ht="37.5" customHeight="1" x14ac:dyDescent="0.2">
      <c r="A347" s="12" t="s">
        <v>176</v>
      </c>
      <c r="B347" s="9" t="s">
        <v>141</v>
      </c>
      <c r="C347" s="9" t="s">
        <v>170</v>
      </c>
      <c r="D347" s="9" t="s">
        <v>175</v>
      </c>
      <c r="E347" s="9"/>
      <c r="F347" s="13">
        <f>F348</f>
        <v>30</v>
      </c>
    </row>
    <row r="348" spans="1:6" ht="24" customHeight="1" x14ac:dyDescent="0.2">
      <c r="A348" s="12" t="s">
        <v>29</v>
      </c>
      <c r="B348" s="9" t="s">
        <v>141</v>
      </c>
      <c r="C348" s="9" t="s">
        <v>170</v>
      </c>
      <c r="D348" s="9" t="s">
        <v>175</v>
      </c>
      <c r="E348" s="9" t="s">
        <v>25</v>
      </c>
      <c r="F348" s="13">
        <v>30</v>
      </c>
    </row>
    <row r="349" spans="1:6" ht="39.75" customHeight="1" x14ac:dyDescent="0.2">
      <c r="A349" s="12" t="s">
        <v>174</v>
      </c>
      <c r="B349" s="9" t="s">
        <v>141</v>
      </c>
      <c r="C349" s="9" t="s">
        <v>170</v>
      </c>
      <c r="D349" s="9" t="s">
        <v>173</v>
      </c>
      <c r="E349" s="9"/>
      <c r="F349" s="13">
        <f>F350</f>
        <v>20</v>
      </c>
    </row>
    <row r="350" spans="1:6" ht="24" customHeight="1" x14ac:dyDescent="0.2">
      <c r="A350" s="12" t="s">
        <v>29</v>
      </c>
      <c r="B350" s="9" t="s">
        <v>141</v>
      </c>
      <c r="C350" s="9" t="s">
        <v>170</v>
      </c>
      <c r="D350" s="9" t="s">
        <v>173</v>
      </c>
      <c r="E350" s="9" t="s">
        <v>25</v>
      </c>
      <c r="F350" s="13">
        <v>20</v>
      </c>
    </row>
    <row r="351" spans="1:6" ht="39" customHeight="1" x14ac:dyDescent="0.2">
      <c r="A351" s="28" t="s">
        <v>12</v>
      </c>
      <c r="B351" s="26" t="s">
        <v>141</v>
      </c>
      <c r="C351" s="26" t="s">
        <v>170</v>
      </c>
      <c r="D351" s="26" t="s">
        <v>11</v>
      </c>
      <c r="E351" s="26"/>
      <c r="F351" s="27">
        <f>F352</f>
        <v>40</v>
      </c>
    </row>
    <row r="352" spans="1:6" ht="24" customHeight="1" x14ac:dyDescent="0.2">
      <c r="A352" s="12" t="s">
        <v>172</v>
      </c>
      <c r="B352" s="9" t="s">
        <v>141</v>
      </c>
      <c r="C352" s="9" t="s">
        <v>170</v>
      </c>
      <c r="D352" s="9" t="s">
        <v>171</v>
      </c>
      <c r="E352" s="9"/>
      <c r="F352" s="13">
        <f>F353</f>
        <v>40</v>
      </c>
    </row>
    <row r="353" spans="1:6" ht="24" customHeight="1" x14ac:dyDescent="0.2">
      <c r="A353" s="12" t="s">
        <v>142</v>
      </c>
      <c r="B353" s="9" t="s">
        <v>141</v>
      </c>
      <c r="C353" s="9" t="s">
        <v>170</v>
      </c>
      <c r="D353" s="9" t="s">
        <v>169</v>
      </c>
      <c r="E353" s="9"/>
      <c r="F353" s="13">
        <f>F354</f>
        <v>40</v>
      </c>
    </row>
    <row r="354" spans="1:6" ht="24" customHeight="1" x14ac:dyDescent="0.2">
      <c r="A354" s="12" t="s">
        <v>29</v>
      </c>
      <c r="B354" s="9" t="s">
        <v>141</v>
      </c>
      <c r="C354" s="9" t="s">
        <v>170</v>
      </c>
      <c r="D354" s="9" t="s">
        <v>169</v>
      </c>
      <c r="E354" s="9" t="s">
        <v>25</v>
      </c>
      <c r="F354" s="13">
        <v>40</v>
      </c>
    </row>
    <row r="355" spans="1:6" ht="15" customHeight="1" x14ac:dyDescent="0.2">
      <c r="A355" s="28" t="s">
        <v>168</v>
      </c>
      <c r="B355" s="26" t="s">
        <v>141</v>
      </c>
      <c r="C355" s="26" t="s">
        <v>161</v>
      </c>
      <c r="D355" s="26"/>
      <c r="E355" s="26"/>
      <c r="F355" s="27">
        <f>F356+F361</f>
        <v>2224</v>
      </c>
    </row>
    <row r="356" spans="1:6" ht="24" x14ac:dyDescent="0.2">
      <c r="A356" s="28" t="s">
        <v>73</v>
      </c>
      <c r="B356" s="26" t="s">
        <v>141</v>
      </c>
      <c r="C356" s="26" t="s">
        <v>161</v>
      </c>
      <c r="D356" s="26" t="s">
        <v>72</v>
      </c>
      <c r="E356" s="26"/>
      <c r="F356" s="27">
        <f>F357</f>
        <v>2214</v>
      </c>
    </row>
    <row r="357" spans="1:6" x14ac:dyDescent="0.2">
      <c r="A357" s="12" t="s">
        <v>65</v>
      </c>
      <c r="B357" s="9" t="s">
        <v>141</v>
      </c>
      <c r="C357" s="9" t="s">
        <v>161</v>
      </c>
      <c r="D357" s="9" t="s">
        <v>64</v>
      </c>
      <c r="E357" s="9"/>
      <c r="F357" s="13">
        <f>F358</f>
        <v>2214</v>
      </c>
    </row>
    <row r="358" spans="1:6" ht="52.5" customHeight="1" x14ac:dyDescent="0.2">
      <c r="A358" s="12" t="s">
        <v>167</v>
      </c>
      <c r="B358" s="9" t="s">
        <v>141</v>
      </c>
      <c r="C358" s="9" t="s">
        <v>161</v>
      </c>
      <c r="D358" s="9" t="s">
        <v>166</v>
      </c>
      <c r="E358" s="11"/>
      <c r="F358" s="13">
        <f>F359</f>
        <v>2214</v>
      </c>
    </row>
    <row r="359" spans="1:6" ht="51" customHeight="1" x14ac:dyDescent="0.2">
      <c r="A359" s="12" t="s">
        <v>165</v>
      </c>
      <c r="B359" s="9" t="s">
        <v>141</v>
      </c>
      <c r="C359" s="9" t="s">
        <v>161</v>
      </c>
      <c r="D359" s="9" t="s">
        <v>164</v>
      </c>
      <c r="E359" s="9"/>
      <c r="F359" s="13">
        <f>F360</f>
        <v>2214</v>
      </c>
    </row>
    <row r="360" spans="1:6" ht="27.75" customHeight="1" x14ac:dyDescent="0.2">
      <c r="A360" s="12" t="s">
        <v>44</v>
      </c>
      <c r="B360" s="9" t="s">
        <v>141</v>
      </c>
      <c r="C360" s="9" t="s">
        <v>161</v>
      </c>
      <c r="D360" s="9" t="s">
        <v>164</v>
      </c>
      <c r="E360" s="9" t="s">
        <v>41</v>
      </c>
      <c r="F360" s="13">
        <v>2214</v>
      </c>
    </row>
    <row r="361" spans="1:6" ht="12.75" customHeight="1" x14ac:dyDescent="0.2">
      <c r="A361" s="28" t="s">
        <v>47</v>
      </c>
      <c r="B361" s="26" t="s">
        <v>141</v>
      </c>
      <c r="C361" s="26" t="s">
        <v>161</v>
      </c>
      <c r="D361" s="26" t="s">
        <v>48</v>
      </c>
      <c r="E361" s="26"/>
      <c r="F361" s="27">
        <f>F362</f>
        <v>10</v>
      </c>
    </row>
    <row r="362" spans="1:6" ht="12" customHeight="1" x14ac:dyDescent="0.2">
      <c r="A362" s="12" t="s">
        <v>47</v>
      </c>
      <c r="B362" s="9" t="s">
        <v>141</v>
      </c>
      <c r="C362" s="9" t="s">
        <v>161</v>
      </c>
      <c r="D362" s="9" t="s">
        <v>46</v>
      </c>
      <c r="E362" s="9"/>
      <c r="F362" s="13">
        <f>F363</f>
        <v>10</v>
      </c>
    </row>
    <row r="363" spans="1:6" ht="37.5" customHeight="1" x14ac:dyDescent="0.2">
      <c r="A363" s="12" t="s">
        <v>163</v>
      </c>
      <c r="B363" s="9" t="s">
        <v>141</v>
      </c>
      <c r="C363" s="9" t="s">
        <v>161</v>
      </c>
      <c r="D363" s="9" t="s">
        <v>160</v>
      </c>
      <c r="E363" s="9"/>
      <c r="F363" s="13">
        <f>F364</f>
        <v>10</v>
      </c>
    </row>
    <row r="364" spans="1:6" ht="15" customHeight="1" x14ac:dyDescent="0.2">
      <c r="A364" s="12" t="s">
        <v>162</v>
      </c>
      <c r="B364" s="9" t="s">
        <v>141</v>
      </c>
      <c r="C364" s="9" t="s">
        <v>161</v>
      </c>
      <c r="D364" s="9" t="s">
        <v>160</v>
      </c>
      <c r="E364" s="9" t="s">
        <v>50</v>
      </c>
      <c r="F364" s="13">
        <v>10</v>
      </c>
    </row>
    <row r="365" spans="1:6" ht="18" customHeight="1" x14ac:dyDescent="0.2">
      <c r="A365" s="28" t="s">
        <v>159</v>
      </c>
      <c r="B365" s="26" t="s">
        <v>141</v>
      </c>
      <c r="C365" s="26" t="s">
        <v>140</v>
      </c>
      <c r="D365" s="26"/>
      <c r="E365" s="26"/>
      <c r="F365" s="27">
        <f>F366+F374</f>
        <v>19992</v>
      </c>
    </row>
    <row r="366" spans="1:6" ht="15" customHeight="1" x14ac:dyDescent="0.2">
      <c r="A366" s="28" t="s">
        <v>47</v>
      </c>
      <c r="B366" s="26" t="s">
        <v>141</v>
      </c>
      <c r="C366" s="26" t="s">
        <v>140</v>
      </c>
      <c r="D366" s="26" t="s">
        <v>48</v>
      </c>
      <c r="E366" s="26"/>
      <c r="F366" s="27">
        <f>F367</f>
        <v>10303</v>
      </c>
    </row>
    <row r="367" spans="1:6" x14ac:dyDescent="0.2">
      <c r="A367" s="12" t="s">
        <v>47</v>
      </c>
      <c r="B367" s="9" t="s">
        <v>141</v>
      </c>
      <c r="C367" s="9" t="s">
        <v>140</v>
      </c>
      <c r="D367" s="9" t="s">
        <v>46</v>
      </c>
      <c r="E367" s="9"/>
      <c r="F367" s="13">
        <f>F370+F368</f>
        <v>10303</v>
      </c>
    </row>
    <row r="368" spans="1:6" ht="24" x14ac:dyDescent="0.2">
      <c r="A368" s="12" t="s">
        <v>8</v>
      </c>
      <c r="B368" s="9" t="s">
        <v>141</v>
      </c>
      <c r="C368" s="9" t="s">
        <v>140</v>
      </c>
      <c r="D368" s="9" t="s">
        <v>429</v>
      </c>
      <c r="E368" s="9"/>
      <c r="F368" s="13">
        <f>F369</f>
        <v>7331</v>
      </c>
    </row>
    <row r="369" spans="1:6" ht="48" x14ac:dyDescent="0.2">
      <c r="A369" s="12" t="s">
        <v>112</v>
      </c>
      <c r="B369" s="9" t="s">
        <v>141</v>
      </c>
      <c r="C369" s="9" t="s">
        <v>140</v>
      </c>
      <c r="D369" s="9" t="s">
        <v>429</v>
      </c>
      <c r="E369" s="9" t="s">
        <v>111</v>
      </c>
      <c r="F369" s="13">
        <v>7331</v>
      </c>
    </row>
    <row r="370" spans="1:6" ht="25.5" customHeight="1" x14ac:dyDescent="0.2">
      <c r="A370" s="12" t="s">
        <v>113</v>
      </c>
      <c r="B370" s="9" t="s">
        <v>141</v>
      </c>
      <c r="C370" s="9" t="s">
        <v>140</v>
      </c>
      <c r="D370" s="9" t="s">
        <v>108</v>
      </c>
      <c r="E370" s="9"/>
      <c r="F370" s="13">
        <f>F371+F372</f>
        <v>2972</v>
      </c>
    </row>
    <row r="371" spans="1:6" ht="51.75" customHeight="1" x14ac:dyDescent="0.2">
      <c r="A371" s="12" t="s">
        <v>112</v>
      </c>
      <c r="B371" s="9" t="s">
        <v>141</v>
      </c>
      <c r="C371" s="9" t="s">
        <v>140</v>
      </c>
      <c r="D371" s="9" t="s">
        <v>108</v>
      </c>
      <c r="E371" s="9" t="s">
        <v>111</v>
      </c>
      <c r="F371" s="13">
        <v>2214</v>
      </c>
    </row>
    <row r="372" spans="1:6" ht="24" x14ac:dyDescent="0.2">
      <c r="A372" s="12" t="s">
        <v>29</v>
      </c>
      <c r="B372" s="9" t="s">
        <v>141</v>
      </c>
      <c r="C372" s="9" t="s">
        <v>140</v>
      </c>
      <c r="D372" s="9" t="s">
        <v>108</v>
      </c>
      <c r="E372" s="9" t="s">
        <v>25</v>
      </c>
      <c r="F372" s="13">
        <v>758</v>
      </c>
    </row>
    <row r="373" spans="1:6" hidden="1" x14ac:dyDescent="0.2">
      <c r="A373" s="12" t="s">
        <v>158</v>
      </c>
      <c r="B373" s="9" t="s">
        <v>141</v>
      </c>
      <c r="C373" s="9" t="s">
        <v>140</v>
      </c>
      <c r="D373" s="9" t="s">
        <v>157</v>
      </c>
      <c r="E373" s="9" t="s">
        <v>156</v>
      </c>
      <c r="F373" s="13">
        <v>0</v>
      </c>
    </row>
    <row r="374" spans="1:6" ht="24" x14ac:dyDescent="0.2">
      <c r="A374" s="28" t="s">
        <v>73</v>
      </c>
      <c r="B374" s="26" t="s">
        <v>141</v>
      </c>
      <c r="C374" s="26" t="s">
        <v>140</v>
      </c>
      <c r="D374" s="26" t="s">
        <v>72</v>
      </c>
      <c r="E374" s="26"/>
      <c r="F374" s="27">
        <f>F375+F379+F384</f>
        <v>9689</v>
      </c>
    </row>
    <row r="375" spans="1:6" ht="24" x14ac:dyDescent="0.2">
      <c r="A375" s="12" t="s">
        <v>155</v>
      </c>
      <c r="B375" s="9" t="s">
        <v>141</v>
      </c>
      <c r="C375" s="9" t="s">
        <v>140</v>
      </c>
      <c r="D375" s="9" t="s">
        <v>70</v>
      </c>
      <c r="E375" s="9"/>
      <c r="F375" s="13">
        <f>F376</f>
        <v>214</v>
      </c>
    </row>
    <row r="376" spans="1:6" ht="90" customHeight="1" x14ac:dyDescent="0.2">
      <c r="A376" s="12" t="s">
        <v>154</v>
      </c>
      <c r="B376" s="9" t="s">
        <v>141</v>
      </c>
      <c r="C376" s="9" t="s">
        <v>140</v>
      </c>
      <c r="D376" s="9" t="s">
        <v>153</v>
      </c>
      <c r="E376" s="9"/>
      <c r="F376" s="13">
        <f>F377</f>
        <v>214</v>
      </c>
    </row>
    <row r="377" spans="1:6" ht="78" customHeight="1" x14ac:dyDescent="0.2">
      <c r="A377" s="12" t="s">
        <v>152</v>
      </c>
      <c r="B377" s="9" t="s">
        <v>141</v>
      </c>
      <c r="C377" s="9" t="s">
        <v>140</v>
      </c>
      <c r="D377" s="9" t="s">
        <v>151</v>
      </c>
      <c r="E377" s="9"/>
      <c r="F377" s="13">
        <f>F378</f>
        <v>214</v>
      </c>
    </row>
    <row r="378" spans="1:6" ht="24" x14ac:dyDescent="0.2">
      <c r="A378" s="12" t="s">
        <v>29</v>
      </c>
      <c r="B378" s="9" t="s">
        <v>141</v>
      </c>
      <c r="C378" s="9" t="s">
        <v>140</v>
      </c>
      <c r="D378" s="9" t="s">
        <v>151</v>
      </c>
      <c r="E378" s="9" t="s">
        <v>25</v>
      </c>
      <c r="F378" s="13">
        <f>195+19</f>
        <v>214</v>
      </c>
    </row>
    <row r="379" spans="1:6" x14ac:dyDescent="0.2">
      <c r="A379" s="12" t="s">
        <v>65</v>
      </c>
      <c r="B379" s="9" t="s">
        <v>141</v>
      </c>
      <c r="C379" s="9" t="s">
        <v>140</v>
      </c>
      <c r="D379" s="9" t="s">
        <v>64</v>
      </c>
      <c r="E379" s="9"/>
      <c r="F379" s="13">
        <f>F380</f>
        <v>2260</v>
      </c>
    </row>
    <row r="380" spans="1:6" ht="36" x14ac:dyDescent="0.2">
      <c r="A380" s="12" t="s">
        <v>150</v>
      </c>
      <c r="B380" s="9" t="s">
        <v>141</v>
      </c>
      <c r="C380" s="9" t="s">
        <v>140</v>
      </c>
      <c r="D380" s="9" t="s">
        <v>149</v>
      </c>
      <c r="E380" s="9"/>
      <c r="F380" s="13">
        <f>F381</f>
        <v>2260</v>
      </c>
    </row>
    <row r="381" spans="1:6" ht="36.75" customHeight="1" x14ac:dyDescent="0.2">
      <c r="A381" s="12" t="s">
        <v>148</v>
      </c>
      <c r="B381" s="9" t="s">
        <v>141</v>
      </c>
      <c r="C381" s="9" t="s">
        <v>140</v>
      </c>
      <c r="D381" s="9" t="s">
        <v>147</v>
      </c>
      <c r="E381" s="9"/>
      <c r="F381" s="13">
        <f>F382+F383</f>
        <v>2260</v>
      </c>
    </row>
    <row r="382" spans="1:6" ht="51" customHeight="1" x14ac:dyDescent="0.2">
      <c r="A382" s="12" t="s">
        <v>112</v>
      </c>
      <c r="B382" s="9" t="s">
        <v>141</v>
      </c>
      <c r="C382" s="9" t="s">
        <v>140</v>
      </c>
      <c r="D382" s="9" t="s">
        <v>147</v>
      </c>
      <c r="E382" s="9" t="s">
        <v>111</v>
      </c>
      <c r="F382" s="13">
        <f>977+481</f>
        <v>1458</v>
      </c>
    </row>
    <row r="383" spans="1:6" ht="25.5" customHeight="1" x14ac:dyDescent="0.2">
      <c r="A383" s="12" t="s">
        <v>121</v>
      </c>
      <c r="B383" s="9" t="s">
        <v>141</v>
      </c>
      <c r="C383" s="9" t="s">
        <v>140</v>
      </c>
      <c r="D383" s="9" t="s">
        <v>147</v>
      </c>
      <c r="E383" s="9" t="s">
        <v>25</v>
      </c>
      <c r="F383" s="13">
        <f>356+446</f>
        <v>802</v>
      </c>
    </row>
    <row r="384" spans="1:6" ht="60.75" customHeight="1" x14ac:dyDescent="0.2">
      <c r="A384" s="12" t="s">
        <v>146</v>
      </c>
      <c r="B384" s="9" t="s">
        <v>141</v>
      </c>
      <c r="C384" s="9" t="s">
        <v>140</v>
      </c>
      <c r="D384" s="9" t="s">
        <v>145</v>
      </c>
      <c r="E384" s="9"/>
      <c r="F384" s="13">
        <f>F385</f>
        <v>7215</v>
      </c>
    </row>
    <row r="385" spans="1:6" ht="24" x14ac:dyDescent="0.2">
      <c r="A385" s="12" t="s">
        <v>144</v>
      </c>
      <c r="B385" s="9" t="s">
        <v>141</v>
      </c>
      <c r="C385" s="9" t="s">
        <v>140</v>
      </c>
      <c r="D385" s="9" t="s">
        <v>143</v>
      </c>
      <c r="E385" s="9"/>
      <c r="F385" s="13">
        <f>F386</f>
        <v>7215</v>
      </c>
    </row>
    <row r="386" spans="1:6" ht="26.25" customHeight="1" x14ac:dyDescent="0.2">
      <c r="A386" s="12" t="s">
        <v>142</v>
      </c>
      <c r="B386" s="9" t="s">
        <v>141</v>
      </c>
      <c r="C386" s="9" t="s">
        <v>140</v>
      </c>
      <c r="D386" s="9" t="s">
        <v>139</v>
      </c>
      <c r="E386" s="9"/>
      <c r="F386" s="13">
        <f>F387+F388</f>
        <v>7215</v>
      </c>
    </row>
    <row r="387" spans="1:6" ht="51.75" customHeight="1" x14ac:dyDescent="0.2">
      <c r="A387" s="12" t="s">
        <v>112</v>
      </c>
      <c r="B387" s="9" t="s">
        <v>141</v>
      </c>
      <c r="C387" s="9" t="s">
        <v>140</v>
      </c>
      <c r="D387" s="9" t="s">
        <v>139</v>
      </c>
      <c r="E387" s="9" t="s">
        <v>111</v>
      </c>
      <c r="F387" s="13">
        <v>6798</v>
      </c>
    </row>
    <row r="388" spans="1:6" ht="26.25" customHeight="1" x14ac:dyDescent="0.2">
      <c r="A388" s="12" t="s">
        <v>29</v>
      </c>
      <c r="B388" s="9" t="s">
        <v>141</v>
      </c>
      <c r="C388" s="9" t="s">
        <v>140</v>
      </c>
      <c r="D388" s="9" t="s">
        <v>139</v>
      </c>
      <c r="E388" s="9" t="s">
        <v>25</v>
      </c>
      <c r="F388" s="13">
        <v>417</v>
      </c>
    </row>
    <row r="389" spans="1:6" x14ac:dyDescent="0.2">
      <c r="A389" s="28" t="s">
        <v>138</v>
      </c>
      <c r="B389" s="26" t="s">
        <v>110</v>
      </c>
      <c r="C389" s="26"/>
      <c r="D389" s="26"/>
      <c r="E389" s="26"/>
      <c r="F389" s="27">
        <f>F390+F422</f>
        <v>69944</v>
      </c>
    </row>
    <row r="390" spans="1:6" x14ac:dyDescent="0.2">
      <c r="A390" s="28" t="s">
        <v>137</v>
      </c>
      <c r="B390" s="26" t="s">
        <v>110</v>
      </c>
      <c r="C390" s="26" t="s">
        <v>116</v>
      </c>
      <c r="D390" s="26"/>
      <c r="E390" s="26"/>
      <c r="F390" s="27">
        <f>F395+F413+F391</f>
        <v>66594</v>
      </c>
    </row>
    <row r="391" spans="1:6" ht="48" x14ac:dyDescent="0.2">
      <c r="A391" s="28" t="s">
        <v>101</v>
      </c>
      <c r="B391" s="26" t="s">
        <v>110</v>
      </c>
      <c r="C391" s="26" t="s">
        <v>116</v>
      </c>
      <c r="D391" s="26" t="s">
        <v>100</v>
      </c>
      <c r="E391" s="26"/>
      <c r="F391" s="27">
        <f>F392</f>
        <v>2</v>
      </c>
    </row>
    <row r="392" spans="1:6" ht="24" x14ac:dyDescent="0.2">
      <c r="A392" s="12" t="s">
        <v>473</v>
      </c>
      <c r="B392" s="9" t="s">
        <v>110</v>
      </c>
      <c r="C392" s="9" t="s">
        <v>116</v>
      </c>
      <c r="D392" s="9" t="s">
        <v>475</v>
      </c>
      <c r="E392" s="9"/>
      <c r="F392" s="13">
        <f>F393</f>
        <v>2</v>
      </c>
    </row>
    <row r="393" spans="1:6" ht="60" x14ac:dyDescent="0.2">
      <c r="A393" s="12" t="s">
        <v>474</v>
      </c>
      <c r="B393" s="9" t="s">
        <v>110</v>
      </c>
      <c r="C393" s="9" t="s">
        <v>116</v>
      </c>
      <c r="D393" s="9" t="s">
        <v>476</v>
      </c>
      <c r="E393" s="9"/>
      <c r="F393" s="13">
        <f>F394</f>
        <v>2</v>
      </c>
    </row>
    <row r="394" spans="1:6" ht="24" x14ac:dyDescent="0.2">
      <c r="A394" s="12" t="s">
        <v>29</v>
      </c>
      <c r="B394" s="9" t="s">
        <v>110</v>
      </c>
      <c r="C394" s="9" t="s">
        <v>116</v>
      </c>
      <c r="D394" s="9" t="s">
        <v>476</v>
      </c>
      <c r="E394" s="9" t="s">
        <v>25</v>
      </c>
      <c r="F394" s="13">
        <v>2</v>
      </c>
    </row>
    <row r="395" spans="1:6" ht="24.75" customHeight="1" x14ac:dyDescent="0.2">
      <c r="A395" s="28" t="s">
        <v>136</v>
      </c>
      <c r="B395" s="26" t="s">
        <v>110</v>
      </c>
      <c r="C395" s="26" t="s">
        <v>116</v>
      </c>
      <c r="D395" s="26" t="s">
        <v>135</v>
      </c>
      <c r="E395" s="26"/>
      <c r="F395" s="27">
        <f>F396+F403+F410</f>
        <v>57222</v>
      </c>
    </row>
    <row r="396" spans="1:6" ht="36" x14ac:dyDescent="0.2">
      <c r="A396" s="12" t="s">
        <v>134</v>
      </c>
      <c r="B396" s="9" t="s">
        <v>110</v>
      </c>
      <c r="C396" s="9" t="s">
        <v>116</v>
      </c>
      <c r="D396" s="9" t="s">
        <v>133</v>
      </c>
      <c r="E396" s="9"/>
      <c r="F396" s="13">
        <f>F397+F399+F401</f>
        <v>44199</v>
      </c>
    </row>
    <row r="397" spans="1:6" ht="24" x14ac:dyDescent="0.2">
      <c r="A397" s="12" t="s">
        <v>113</v>
      </c>
      <c r="B397" s="9" t="s">
        <v>110</v>
      </c>
      <c r="C397" s="9" t="s">
        <v>116</v>
      </c>
      <c r="D397" s="9" t="s">
        <v>132</v>
      </c>
      <c r="E397" s="9"/>
      <c r="F397" s="13">
        <f>F398</f>
        <v>812</v>
      </c>
    </row>
    <row r="398" spans="1:6" ht="24.75" customHeight="1" x14ac:dyDescent="0.2">
      <c r="A398" s="12" t="s">
        <v>44</v>
      </c>
      <c r="B398" s="9" t="s">
        <v>110</v>
      </c>
      <c r="C398" s="9" t="s">
        <v>116</v>
      </c>
      <c r="D398" s="9" t="s">
        <v>132</v>
      </c>
      <c r="E398" s="9" t="s">
        <v>41</v>
      </c>
      <c r="F398" s="13">
        <v>812</v>
      </c>
    </row>
    <row r="399" spans="1:6" ht="24.75" customHeight="1" x14ac:dyDescent="0.2">
      <c r="A399" s="12" t="s">
        <v>8</v>
      </c>
      <c r="B399" s="9" t="s">
        <v>110</v>
      </c>
      <c r="C399" s="9" t="s">
        <v>116</v>
      </c>
      <c r="D399" s="9" t="s">
        <v>131</v>
      </c>
      <c r="E399" s="9"/>
      <c r="F399" s="13">
        <f>F400</f>
        <v>3475</v>
      </c>
    </row>
    <row r="400" spans="1:6" ht="24.75" customHeight="1" x14ac:dyDescent="0.2">
      <c r="A400" s="12" t="s">
        <v>44</v>
      </c>
      <c r="B400" s="9" t="s">
        <v>110</v>
      </c>
      <c r="C400" s="9" t="s">
        <v>116</v>
      </c>
      <c r="D400" s="9" t="s">
        <v>131</v>
      </c>
      <c r="E400" s="9" t="s">
        <v>41</v>
      </c>
      <c r="F400" s="13">
        <f>5693-2218</f>
        <v>3475</v>
      </c>
    </row>
    <row r="401" spans="1:6" ht="64.5" customHeight="1" x14ac:dyDescent="0.2">
      <c r="A401" s="12" t="s">
        <v>130</v>
      </c>
      <c r="B401" s="9" t="s">
        <v>110</v>
      </c>
      <c r="C401" s="9" t="s">
        <v>116</v>
      </c>
      <c r="D401" s="9" t="s">
        <v>129</v>
      </c>
      <c r="E401" s="9"/>
      <c r="F401" s="13">
        <f>F402</f>
        <v>39912</v>
      </c>
    </row>
    <row r="402" spans="1:6" ht="24" x14ac:dyDescent="0.2">
      <c r="A402" s="12" t="s">
        <v>44</v>
      </c>
      <c r="B402" s="9" t="s">
        <v>110</v>
      </c>
      <c r="C402" s="9" t="s">
        <v>116</v>
      </c>
      <c r="D402" s="9" t="s">
        <v>129</v>
      </c>
      <c r="E402" s="9" t="s">
        <v>41</v>
      </c>
      <c r="F402" s="13">
        <f>39280-39280+28772+11139+1+1611-1611</f>
        <v>39912</v>
      </c>
    </row>
    <row r="403" spans="1:6" ht="51" customHeight="1" x14ac:dyDescent="0.2">
      <c r="A403" s="12" t="s">
        <v>128</v>
      </c>
      <c r="B403" s="9" t="s">
        <v>110</v>
      </c>
      <c r="C403" s="9" t="s">
        <v>116</v>
      </c>
      <c r="D403" s="9" t="s">
        <v>127</v>
      </c>
      <c r="E403" s="9"/>
      <c r="F403" s="13">
        <f>F404+F406+F408</f>
        <v>12923</v>
      </c>
    </row>
    <row r="404" spans="1:6" ht="28.5" customHeight="1" x14ac:dyDescent="0.2">
      <c r="A404" s="12" t="s">
        <v>113</v>
      </c>
      <c r="B404" s="9" t="s">
        <v>110</v>
      </c>
      <c r="C404" s="9" t="s">
        <v>116</v>
      </c>
      <c r="D404" s="9" t="s">
        <v>126</v>
      </c>
      <c r="E404" s="9"/>
      <c r="F404" s="13">
        <f>F405</f>
        <v>2936</v>
      </c>
    </row>
    <row r="405" spans="1:6" ht="24.75" customHeight="1" x14ac:dyDescent="0.2">
      <c r="A405" s="12" t="s">
        <v>44</v>
      </c>
      <c r="B405" s="9" t="s">
        <v>110</v>
      </c>
      <c r="C405" s="9" t="s">
        <v>116</v>
      </c>
      <c r="D405" s="9" t="s">
        <v>126</v>
      </c>
      <c r="E405" s="9" t="s">
        <v>41</v>
      </c>
      <c r="F405" s="13">
        <v>2936</v>
      </c>
    </row>
    <row r="406" spans="1:6" ht="25.5" customHeight="1" x14ac:dyDescent="0.2">
      <c r="A406" s="12" t="s">
        <v>8</v>
      </c>
      <c r="B406" s="9" t="s">
        <v>110</v>
      </c>
      <c r="C406" s="9" t="s">
        <v>116</v>
      </c>
      <c r="D406" s="9" t="s">
        <v>125</v>
      </c>
      <c r="E406" s="9"/>
      <c r="F406" s="13">
        <f>F407</f>
        <v>9982</v>
      </c>
    </row>
    <row r="407" spans="1:6" ht="22.5" customHeight="1" x14ac:dyDescent="0.2">
      <c r="A407" s="12" t="s">
        <v>44</v>
      </c>
      <c r="B407" s="9" t="s">
        <v>110</v>
      </c>
      <c r="C407" s="9" t="s">
        <v>116</v>
      </c>
      <c r="D407" s="9" t="s">
        <v>125</v>
      </c>
      <c r="E407" s="9" t="s">
        <v>41</v>
      </c>
      <c r="F407" s="13">
        <v>9982</v>
      </c>
    </row>
    <row r="408" spans="1:6" ht="22.5" customHeight="1" x14ac:dyDescent="0.2">
      <c r="A408" s="12" t="s">
        <v>491</v>
      </c>
      <c r="B408" s="9" t="s">
        <v>110</v>
      </c>
      <c r="C408" s="9" t="s">
        <v>116</v>
      </c>
      <c r="D408" s="9" t="s">
        <v>492</v>
      </c>
      <c r="E408" s="9"/>
      <c r="F408" s="13">
        <f>F409</f>
        <v>5</v>
      </c>
    </row>
    <row r="409" spans="1:6" ht="22.5" customHeight="1" x14ac:dyDescent="0.2">
      <c r="A409" s="12" t="s">
        <v>44</v>
      </c>
      <c r="B409" s="9" t="s">
        <v>110</v>
      </c>
      <c r="C409" s="9" t="s">
        <v>116</v>
      </c>
      <c r="D409" s="9" t="s">
        <v>492</v>
      </c>
      <c r="E409" s="9" t="s">
        <v>41</v>
      </c>
      <c r="F409" s="13">
        <v>5</v>
      </c>
    </row>
    <row r="410" spans="1:6" ht="24.75" customHeight="1" x14ac:dyDescent="0.2">
      <c r="A410" s="12" t="s">
        <v>124</v>
      </c>
      <c r="B410" s="9" t="s">
        <v>110</v>
      </c>
      <c r="C410" s="9" t="s">
        <v>116</v>
      </c>
      <c r="D410" s="9" t="s">
        <v>123</v>
      </c>
      <c r="E410" s="9"/>
      <c r="F410" s="13">
        <f>F411</f>
        <v>100</v>
      </c>
    </row>
    <row r="411" spans="1:6" ht="19.5" customHeight="1" x14ac:dyDescent="0.2">
      <c r="A411" s="12" t="s">
        <v>122</v>
      </c>
      <c r="B411" s="9" t="s">
        <v>110</v>
      </c>
      <c r="C411" s="9" t="s">
        <v>116</v>
      </c>
      <c r="D411" s="9" t="s">
        <v>120</v>
      </c>
      <c r="E411" s="9"/>
      <c r="F411" s="13">
        <f>F412</f>
        <v>100</v>
      </c>
    </row>
    <row r="412" spans="1:6" ht="24" x14ac:dyDescent="0.2">
      <c r="A412" s="12" t="s">
        <v>121</v>
      </c>
      <c r="B412" s="9" t="s">
        <v>110</v>
      </c>
      <c r="C412" s="9" t="s">
        <v>116</v>
      </c>
      <c r="D412" s="9" t="s">
        <v>120</v>
      </c>
      <c r="E412" s="9" t="s">
        <v>25</v>
      </c>
      <c r="F412" s="13">
        <v>100</v>
      </c>
    </row>
    <row r="413" spans="1:6" ht="16.5" customHeight="1" x14ac:dyDescent="0.2">
      <c r="A413" s="28" t="s">
        <v>47</v>
      </c>
      <c r="B413" s="26" t="s">
        <v>110</v>
      </c>
      <c r="C413" s="26" t="s">
        <v>116</v>
      </c>
      <c r="D413" s="26" t="s">
        <v>48</v>
      </c>
      <c r="E413" s="26"/>
      <c r="F413" s="27">
        <f>F414</f>
        <v>9370</v>
      </c>
    </row>
    <row r="414" spans="1:6" ht="15.75" customHeight="1" x14ac:dyDescent="0.2">
      <c r="A414" s="12" t="s">
        <v>47</v>
      </c>
      <c r="B414" s="9" t="s">
        <v>110</v>
      </c>
      <c r="C414" s="9" t="s">
        <v>116</v>
      </c>
      <c r="D414" s="9" t="s">
        <v>46</v>
      </c>
      <c r="E414" s="9"/>
      <c r="F414" s="13">
        <f>F415+F419+F417</f>
        <v>9370</v>
      </c>
    </row>
    <row r="415" spans="1:6" ht="24.75" customHeight="1" x14ac:dyDescent="0.2">
      <c r="A415" s="12" t="s">
        <v>113</v>
      </c>
      <c r="B415" s="9" t="s">
        <v>110</v>
      </c>
      <c r="C415" s="9" t="s">
        <v>116</v>
      </c>
      <c r="D415" s="9" t="s">
        <v>108</v>
      </c>
      <c r="E415" s="9"/>
      <c r="F415" s="13">
        <f>F416</f>
        <v>1311</v>
      </c>
    </row>
    <row r="416" spans="1:6" ht="25.5" customHeight="1" x14ac:dyDescent="0.2">
      <c r="A416" s="12" t="s">
        <v>44</v>
      </c>
      <c r="B416" s="9" t="s">
        <v>110</v>
      </c>
      <c r="C416" s="9" t="s">
        <v>116</v>
      </c>
      <c r="D416" s="9" t="s">
        <v>108</v>
      </c>
      <c r="E416" s="9" t="s">
        <v>41</v>
      </c>
      <c r="F416" s="13">
        <f>1477-166</f>
        <v>1311</v>
      </c>
    </row>
    <row r="417" spans="1:6" ht="25.5" customHeight="1" x14ac:dyDescent="0.2">
      <c r="A417" s="12" t="s">
        <v>477</v>
      </c>
      <c r="B417" s="9" t="s">
        <v>110</v>
      </c>
      <c r="C417" s="9" t="s">
        <v>116</v>
      </c>
      <c r="D417" s="9" t="s">
        <v>478</v>
      </c>
      <c r="E417" s="9"/>
      <c r="F417" s="13">
        <f>F418</f>
        <v>48</v>
      </c>
    </row>
    <row r="418" spans="1:6" ht="17.25" customHeight="1" x14ac:dyDescent="0.2">
      <c r="A418" s="12" t="s">
        <v>162</v>
      </c>
      <c r="B418" s="9" t="s">
        <v>110</v>
      </c>
      <c r="C418" s="9" t="s">
        <v>116</v>
      </c>
      <c r="D418" s="9" t="s">
        <v>478</v>
      </c>
      <c r="E418" s="9" t="s">
        <v>50</v>
      </c>
      <c r="F418" s="13">
        <v>48</v>
      </c>
    </row>
    <row r="419" spans="1:6" ht="24" x14ac:dyDescent="0.2">
      <c r="A419" s="12" t="s">
        <v>119</v>
      </c>
      <c r="B419" s="9" t="s">
        <v>110</v>
      </c>
      <c r="C419" s="9" t="s">
        <v>116</v>
      </c>
      <c r="D419" s="9" t="s">
        <v>118</v>
      </c>
      <c r="E419" s="9"/>
      <c r="F419" s="13">
        <f>F420</f>
        <v>8011</v>
      </c>
    </row>
    <row r="420" spans="1:6" ht="62.25" customHeight="1" x14ac:dyDescent="0.2">
      <c r="A420" s="12" t="s">
        <v>117</v>
      </c>
      <c r="B420" s="9" t="s">
        <v>110</v>
      </c>
      <c r="C420" s="9" t="s">
        <v>116</v>
      </c>
      <c r="D420" s="9" t="s">
        <v>115</v>
      </c>
      <c r="E420" s="9"/>
      <c r="F420" s="13">
        <f>F421</f>
        <v>8011</v>
      </c>
    </row>
    <row r="421" spans="1:6" ht="33" customHeight="1" x14ac:dyDescent="0.2">
      <c r="A421" s="12" t="s">
        <v>44</v>
      </c>
      <c r="B421" s="9" t="s">
        <v>110</v>
      </c>
      <c r="C421" s="9" t="s">
        <v>116</v>
      </c>
      <c r="D421" s="9" t="s">
        <v>115</v>
      </c>
      <c r="E421" s="9" t="s">
        <v>41</v>
      </c>
      <c r="F421" s="13">
        <v>8011</v>
      </c>
    </row>
    <row r="422" spans="1:6" ht="16.5" customHeight="1" x14ac:dyDescent="0.2">
      <c r="A422" s="28" t="s">
        <v>114</v>
      </c>
      <c r="B422" s="26" t="s">
        <v>110</v>
      </c>
      <c r="C422" s="26" t="s">
        <v>109</v>
      </c>
      <c r="D422" s="26"/>
      <c r="E422" s="26"/>
      <c r="F422" s="27">
        <f>F423</f>
        <v>3350</v>
      </c>
    </row>
    <row r="423" spans="1:6" ht="14.25" customHeight="1" x14ac:dyDescent="0.2">
      <c r="A423" s="28" t="s">
        <v>47</v>
      </c>
      <c r="B423" s="26" t="s">
        <v>110</v>
      </c>
      <c r="C423" s="26" t="s">
        <v>109</v>
      </c>
      <c r="D423" s="26" t="s">
        <v>48</v>
      </c>
      <c r="E423" s="26"/>
      <c r="F423" s="27">
        <f>F424</f>
        <v>3350</v>
      </c>
    </row>
    <row r="424" spans="1:6" ht="16.5" customHeight="1" x14ac:dyDescent="0.2">
      <c r="A424" s="12" t="s">
        <v>47</v>
      </c>
      <c r="B424" s="9" t="s">
        <v>110</v>
      </c>
      <c r="C424" s="9" t="s">
        <v>109</v>
      </c>
      <c r="D424" s="9" t="s">
        <v>46</v>
      </c>
      <c r="E424" s="9"/>
      <c r="F424" s="13">
        <f>F427+F425</f>
        <v>3350</v>
      </c>
    </row>
    <row r="425" spans="1:6" ht="24" customHeight="1" x14ac:dyDescent="0.2">
      <c r="A425" s="12" t="s">
        <v>8</v>
      </c>
      <c r="B425" s="9" t="s">
        <v>110</v>
      </c>
      <c r="C425" s="9" t="s">
        <v>109</v>
      </c>
      <c r="D425" s="9" t="s">
        <v>429</v>
      </c>
      <c r="E425" s="9"/>
      <c r="F425" s="13">
        <f>F426</f>
        <v>2110</v>
      </c>
    </row>
    <row r="426" spans="1:6" ht="57.75" customHeight="1" x14ac:dyDescent="0.2">
      <c r="A426" s="12" t="s">
        <v>112</v>
      </c>
      <c r="B426" s="9" t="s">
        <v>110</v>
      </c>
      <c r="C426" s="9" t="s">
        <v>109</v>
      </c>
      <c r="D426" s="9" t="s">
        <v>429</v>
      </c>
      <c r="E426" s="9" t="s">
        <v>111</v>
      </c>
      <c r="F426" s="13">
        <f>1080+1030</f>
        <v>2110</v>
      </c>
    </row>
    <row r="427" spans="1:6" ht="24.75" customHeight="1" x14ac:dyDescent="0.2">
      <c r="A427" s="12" t="s">
        <v>113</v>
      </c>
      <c r="B427" s="9" t="s">
        <v>110</v>
      </c>
      <c r="C427" s="9" t="s">
        <v>109</v>
      </c>
      <c r="D427" s="9" t="s">
        <v>108</v>
      </c>
      <c r="E427" s="9"/>
      <c r="F427" s="13">
        <f>F428+F429</f>
        <v>1240</v>
      </c>
    </row>
    <row r="428" spans="1:6" ht="57" customHeight="1" x14ac:dyDescent="0.2">
      <c r="A428" s="12" t="s">
        <v>112</v>
      </c>
      <c r="B428" s="9" t="s">
        <v>110</v>
      </c>
      <c r="C428" s="9" t="s">
        <v>109</v>
      </c>
      <c r="D428" s="9" t="s">
        <v>108</v>
      </c>
      <c r="E428" s="9" t="s">
        <v>111</v>
      </c>
      <c r="F428" s="13">
        <f>2747-1080-1030</f>
        <v>637</v>
      </c>
    </row>
    <row r="429" spans="1:6" ht="24" x14ac:dyDescent="0.2">
      <c r="A429" s="12" t="s">
        <v>29</v>
      </c>
      <c r="B429" s="9" t="s">
        <v>110</v>
      </c>
      <c r="C429" s="9" t="s">
        <v>109</v>
      </c>
      <c r="D429" s="9" t="s">
        <v>108</v>
      </c>
      <c r="E429" s="9" t="s">
        <v>25</v>
      </c>
      <c r="F429" s="13">
        <v>603</v>
      </c>
    </row>
    <row r="430" spans="1:6" ht="15.75" customHeight="1" x14ac:dyDescent="0.2">
      <c r="A430" s="28" t="s">
        <v>107</v>
      </c>
      <c r="B430" s="26">
        <v>1000</v>
      </c>
      <c r="C430" s="26"/>
      <c r="D430" s="26"/>
      <c r="E430" s="26"/>
      <c r="F430" s="27">
        <f>F431+F436+F454+F476</f>
        <v>44962</v>
      </c>
    </row>
    <row r="431" spans="1:6" ht="15" customHeight="1" x14ac:dyDescent="0.2">
      <c r="A431" s="28" t="s">
        <v>106</v>
      </c>
      <c r="B431" s="26">
        <v>1000</v>
      </c>
      <c r="C431" s="26">
        <v>1001</v>
      </c>
      <c r="D431" s="26"/>
      <c r="E431" s="26"/>
      <c r="F431" s="27">
        <f>F432</f>
        <v>1080</v>
      </c>
    </row>
    <row r="432" spans="1:6" ht="18" customHeight="1" x14ac:dyDescent="0.2">
      <c r="A432" s="28" t="s">
        <v>47</v>
      </c>
      <c r="B432" s="26">
        <v>1000</v>
      </c>
      <c r="C432" s="26">
        <v>1001</v>
      </c>
      <c r="D432" s="26" t="s">
        <v>48</v>
      </c>
      <c r="E432" s="26"/>
      <c r="F432" s="27">
        <f>F433</f>
        <v>1080</v>
      </c>
    </row>
    <row r="433" spans="1:6" x14ac:dyDescent="0.2">
      <c r="A433" s="12" t="s">
        <v>47</v>
      </c>
      <c r="B433" s="9">
        <v>1000</v>
      </c>
      <c r="C433" s="9">
        <v>1001</v>
      </c>
      <c r="D433" s="9" t="s">
        <v>46</v>
      </c>
      <c r="E433" s="9"/>
      <c r="F433" s="13">
        <f>F434</f>
        <v>1080</v>
      </c>
    </row>
    <row r="434" spans="1:6" x14ac:dyDescent="0.2">
      <c r="A434" s="12" t="s">
        <v>105</v>
      </c>
      <c r="B434" s="9">
        <v>1000</v>
      </c>
      <c r="C434" s="9">
        <v>1001</v>
      </c>
      <c r="D434" s="9" t="s">
        <v>104</v>
      </c>
      <c r="E434" s="9"/>
      <c r="F434" s="13">
        <f>F435</f>
        <v>1080</v>
      </c>
    </row>
    <row r="435" spans="1:6" x14ac:dyDescent="0.2">
      <c r="A435" s="12" t="s">
        <v>53</v>
      </c>
      <c r="B435" s="9">
        <v>1000</v>
      </c>
      <c r="C435" s="9">
        <v>1001</v>
      </c>
      <c r="D435" s="9" t="s">
        <v>104</v>
      </c>
      <c r="E435" s="9" t="s">
        <v>50</v>
      </c>
      <c r="F435" s="13">
        <v>1080</v>
      </c>
    </row>
    <row r="436" spans="1:6" x14ac:dyDescent="0.2">
      <c r="A436" s="28" t="s">
        <v>103</v>
      </c>
      <c r="B436" s="26" t="s">
        <v>102</v>
      </c>
      <c r="C436" s="26" t="s">
        <v>80</v>
      </c>
      <c r="D436" s="26"/>
      <c r="E436" s="26"/>
      <c r="F436" s="27">
        <f>F437+F441+F446+F450</f>
        <v>1712</v>
      </c>
    </row>
    <row r="437" spans="1:6" ht="48" x14ac:dyDescent="0.2">
      <c r="A437" s="28" t="s">
        <v>101</v>
      </c>
      <c r="B437" s="26">
        <v>1000</v>
      </c>
      <c r="C437" s="26" t="s">
        <v>80</v>
      </c>
      <c r="D437" s="26" t="s">
        <v>100</v>
      </c>
      <c r="E437" s="26"/>
      <c r="F437" s="27">
        <f>F438</f>
        <v>80</v>
      </c>
    </row>
    <row r="438" spans="1:6" ht="65.25" customHeight="1" x14ac:dyDescent="0.2">
      <c r="A438" s="12" t="s">
        <v>99</v>
      </c>
      <c r="B438" s="9">
        <v>1000</v>
      </c>
      <c r="C438" s="9" t="s">
        <v>80</v>
      </c>
      <c r="D438" s="9" t="s">
        <v>98</v>
      </c>
      <c r="E438" s="9"/>
      <c r="F438" s="13">
        <f>F439</f>
        <v>80</v>
      </c>
    </row>
    <row r="439" spans="1:6" x14ac:dyDescent="0.2">
      <c r="A439" s="12" t="s">
        <v>97</v>
      </c>
      <c r="B439" s="9">
        <v>1000</v>
      </c>
      <c r="C439" s="9" t="s">
        <v>80</v>
      </c>
      <c r="D439" s="9" t="s">
        <v>96</v>
      </c>
      <c r="E439" s="9"/>
      <c r="F439" s="13">
        <f>F440</f>
        <v>80</v>
      </c>
    </row>
    <row r="440" spans="1:6" x14ac:dyDescent="0.2">
      <c r="A440" s="12" t="s">
        <v>53</v>
      </c>
      <c r="B440" s="9">
        <v>1000</v>
      </c>
      <c r="C440" s="9" t="s">
        <v>80</v>
      </c>
      <c r="D440" s="9" t="s">
        <v>96</v>
      </c>
      <c r="E440" s="9" t="s">
        <v>50</v>
      </c>
      <c r="F440" s="13">
        <v>80</v>
      </c>
    </row>
    <row r="441" spans="1:6" ht="36" x14ac:dyDescent="0.2">
      <c r="A441" s="28" t="s">
        <v>95</v>
      </c>
      <c r="B441" s="26">
        <v>1000</v>
      </c>
      <c r="C441" s="26" t="s">
        <v>80</v>
      </c>
      <c r="D441" s="26" t="s">
        <v>94</v>
      </c>
      <c r="E441" s="26"/>
      <c r="F441" s="27">
        <f>F442</f>
        <v>121</v>
      </c>
    </row>
    <row r="442" spans="1:6" ht="24" x14ac:dyDescent="0.2">
      <c r="A442" s="12" t="s">
        <v>93</v>
      </c>
      <c r="B442" s="9">
        <v>1000</v>
      </c>
      <c r="C442" s="9" t="s">
        <v>80</v>
      </c>
      <c r="D442" s="9" t="s">
        <v>92</v>
      </c>
      <c r="E442" s="9"/>
      <c r="F442" s="13">
        <f>F443</f>
        <v>121</v>
      </c>
    </row>
    <row r="443" spans="1:6" ht="36" customHeight="1" x14ac:dyDescent="0.2">
      <c r="A443" s="12" t="s">
        <v>91</v>
      </c>
      <c r="B443" s="9">
        <v>1000</v>
      </c>
      <c r="C443" s="9" t="s">
        <v>80</v>
      </c>
      <c r="D443" s="9" t="s">
        <v>90</v>
      </c>
      <c r="E443" s="9"/>
      <c r="F443" s="13">
        <f>F444</f>
        <v>121</v>
      </c>
    </row>
    <row r="444" spans="1:6" ht="36" x14ac:dyDescent="0.2">
      <c r="A444" s="12" t="s">
        <v>89</v>
      </c>
      <c r="B444" s="9">
        <v>1000</v>
      </c>
      <c r="C444" s="9" t="s">
        <v>80</v>
      </c>
      <c r="D444" s="9" t="s">
        <v>88</v>
      </c>
      <c r="E444" s="9"/>
      <c r="F444" s="13">
        <f>F445</f>
        <v>121</v>
      </c>
    </row>
    <row r="445" spans="1:6" x14ac:dyDescent="0.2">
      <c r="A445" s="12" t="s">
        <v>53</v>
      </c>
      <c r="B445" s="9">
        <v>1000</v>
      </c>
      <c r="C445" s="9" t="s">
        <v>80</v>
      </c>
      <c r="D445" s="9" t="s">
        <v>88</v>
      </c>
      <c r="E445" s="9" t="s">
        <v>50</v>
      </c>
      <c r="F445" s="13">
        <v>121</v>
      </c>
    </row>
    <row r="446" spans="1:6" ht="24" x14ac:dyDescent="0.2">
      <c r="A446" s="28" t="s">
        <v>87</v>
      </c>
      <c r="B446" s="26">
        <v>1000</v>
      </c>
      <c r="C446" s="26" t="s">
        <v>80</v>
      </c>
      <c r="D446" s="26" t="s">
        <v>86</v>
      </c>
      <c r="E446" s="26"/>
      <c r="F446" s="27">
        <f>F447</f>
        <v>1359</v>
      </c>
    </row>
    <row r="447" spans="1:6" ht="48" x14ac:dyDescent="0.2">
      <c r="A447" s="12" t="s">
        <v>85</v>
      </c>
      <c r="B447" s="9">
        <v>1000</v>
      </c>
      <c r="C447" s="9" t="s">
        <v>80</v>
      </c>
      <c r="D447" s="9" t="s">
        <v>84</v>
      </c>
      <c r="E447" s="9"/>
      <c r="F447" s="13">
        <f>F448</f>
        <v>1359</v>
      </c>
    </row>
    <row r="448" spans="1:6" ht="24" x14ac:dyDescent="0.2">
      <c r="A448" s="12" t="s">
        <v>83</v>
      </c>
      <c r="B448" s="9">
        <v>1000</v>
      </c>
      <c r="C448" s="9" t="s">
        <v>80</v>
      </c>
      <c r="D448" s="9" t="s">
        <v>82</v>
      </c>
      <c r="E448" s="9"/>
      <c r="F448" s="13">
        <f>F449</f>
        <v>1359</v>
      </c>
    </row>
    <row r="449" spans="1:6" x14ac:dyDescent="0.2">
      <c r="A449" s="12" t="s">
        <v>53</v>
      </c>
      <c r="B449" s="9">
        <v>1000</v>
      </c>
      <c r="C449" s="9" t="s">
        <v>80</v>
      </c>
      <c r="D449" s="9" t="s">
        <v>82</v>
      </c>
      <c r="E449" s="9" t="s">
        <v>50</v>
      </c>
      <c r="F449" s="13">
        <f>1104-358-15+628</f>
        <v>1359</v>
      </c>
    </row>
    <row r="450" spans="1:6" x14ac:dyDescent="0.2">
      <c r="A450" s="28" t="s">
        <v>47</v>
      </c>
      <c r="B450" s="26">
        <v>1000</v>
      </c>
      <c r="C450" s="26" t="s">
        <v>80</v>
      </c>
      <c r="D450" s="26" t="s">
        <v>48</v>
      </c>
      <c r="E450" s="26"/>
      <c r="F450" s="27">
        <f>F451</f>
        <v>152</v>
      </c>
    </row>
    <row r="451" spans="1:6" x14ac:dyDescent="0.2">
      <c r="A451" s="12" t="s">
        <v>47</v>
      </c>
      <c r="B451" s="9">
        <v>1000</v>
      </c>
      <c r="C451" s="9" t="s">
        <v>80</v>
      </c>
      <c r="D451" s="9" t="s">
        <v>46</v>
      </c>
      <c r="E451" s="9"/>
      <c r="F451" s="13">
        <f>F452</f>
        <v>152</v>
      </c>
    </row>
    <row r="452" spans="1:6" ht="24" customHeight="1" x14ac:dyDescent="0.2">
      <c r="A452" s="12" t="s">
        <v>81</v>
      </c>
      <c r="B452" s="9">
        <v>1000</v>
      </c>
      <c r="C452" s="9" t="s">
        <v>80</v>
      </c>
      <c r="D452" s="9" t="s">
        <v>79</v>
      </c>
      <c r="E452" s="9"/>
      <c r="F452" s="13">
        <f>F453</f>
        <v>152</v>
      </c>
    </row>
    <row r="453" spans="1:6" ht="13.5" customHeight="1" x14ac:dyDescent="0.2">
      <c r="A453" s="12" t="s">
        <v>53</v>
      </c>
      <c r="B453" s="9">
        <v>1000</v>
      </c>
      <c r="C453" s="9" t="s">
        <v>80</v>
      </c>
      <c r="D453" s="9" t="s">
        <v>79</v>
      </c>
      <c r="E453" s="9" t="s">
        <v>50</v>
      </c>
      <c r="F453" s="13">
        <v>152</v>
      </c>
    </row>
    <row r="454" spans="1:6" s="31" customFormat="1" ht="13.5" customHeight="1" x14ac:dyDescent="0.15">
      <c r="A454" s="28" t="s">
        <v>78</v>
      </c>
      <c r="B454" s="26">
        <v>1000</v>
      </c>
      <c r="C454" s="26" t="s">
        <v>52</v>
      </c>
      <c r="D454" s="26"/>
      <c r="E454" s="26"/>
      <c r="F454" s="27">
        <f>F455+F459</f>
        <v>41870</v>
      </c>
    </row>
    <row r="455" spans="1:6" ht="14.25" customHeight="1" x14ac:dyDescent="0.2">
      <c r="A455" s="28" t="s">
        <v>47</v>
      </c>
      <c r="B455" s="26">
        <v>1000</v>
      </c>
      <c r="C455" s="26" t="s">
        <v>52</v>
      </c>
      <c r="D455" s="26" t="s">
        <v>48</v>
      </c>
      <c r="E455" s="26"/>
      <c r="F455" s="27">
        <f>F456</f>
        <v>13689</v>
      </c>
    </row>
    <row r="456" spans="1:6" x14ac:dyDescent="0.2">
      <c r="A456" s="12" t="s">
        <v>47</v>
      </c>
      <c r="B456" s="9">
        <v>1000</v>
      </c>
      <c r="C456" s="9" t="s">
        <v>52</v>
      </c>
      <c r="D456" s="9" t="s">
        <v>46</v>
      </c>
      <c r="E456" s="9"/>
      <c r="F456" s="13">
        <f>F457</f>
        <v>13689</v>
      </c>
    </row>
    <row r="457" spans="1:6" ht="36" x14ac:dyDescent="0.2">
      <c r="A457" s="12" t="s">
        <v>77</v>
      </c>
      <c r="B457" s="9">
        <v>1000</v>
      </c>
      <c r="C457" s="9" t="s">
        <v>52</v>
      </c>
      <c r="D457" s="9" t="s">
        <v>75</v>
      </c>
      <c r="E457" s="9"/>
      <c r="F457" s="13">
        <f>F458</f>
        <v>13689</v>
      </c>
    </row>
    <row r="458" spans="1:6" ht="24" x14ac:dyDescent="0.2">
      <c r="A458" s="12" t="s">
        <v>76</v>
      </c>
      <c r="B458" s="9">
        <v>1000</v>
      </c>
      <c r="C458" s="9" t="s">
        <v>52</v>
      </c>
      <c r="D458" s="9" t="s">
        <v>75</v>
      </c>
      <c r="E458" s="9" t="s">
        <v>74</v>
      </c>
      <c r="F458" s="13">
        <v>13689</v>
      </c>
    </row>
    <row r="459" spans="1:6" ht="24" x14ac:dyDescent="0.2">
      <c r="A459" s="28" t="s">
        <v>73</v>
      </c>
      <c r="B459" s="26">
        <v>1000</v>
      </c>
      <c r="C459" s="26" t="s">
        <v>52</v>
      </c>
      <c r="D459" s="26" t="s">
        <v>72</v>
      </c>
      <c r="E459" s="26"/>
      <c r="F459" s="27">
        <f>F460+F464</f>
        <v>28181</v>
      </c>
    </row>
    <row r="460" spans="1:6" ht="24" x14ac:dyDescent="0.2">
      <c r="A460" s="12" t="s">
        <v>71</v>
      </c>
      <c r="B460" s="9">
        <v>1000</v>
      </c>
      <c r="C460" s="9" t="s">
        <v>52</v>
      </c>
      <c r="D460" s="9" t="s">
        <v>70</v>
      </c>
      <c r="E460" s="9"/>
      <c r="F460" s="13">
        <f>F461</f>
        <v>7394</v>
      </c>
    </row>
    <row r="461" spans="1:6" ht="36" x14ac:dyDescent="0.2">
      <c r="A461" s="12" t="s">
        <v>69</v>
      </c>
      <c r="B461" s="9">
        <v>1000</v>
      </c>
      <c r="C461" s="9" t="s">
        <v>52</v>
      </c>
      <c r="D461" s="9" t="s">
        <v>68</v>
      </c>
      <c r="E461" s="9"/>
      <c r="F461" s="13">
        <f>F462</f>
        <v>7394</v>
      </c>
    </row>
    <row r="462" spans="1:6" ht="48" x14ac:dyDescent="0.2">
      <c r="A462" s="14" t="s">
        <v>67</v>
      </c>
      <c r="B462" s="9">
        <v>1000</v>
      </c>
      <c r="C462" s="9" t="s">
        <v>52</v>
      </c>
      <c r="D462" s="9" t="s">
        <v>66</v>
      </c>
      <c r="E462" s="9"/>
      <c r="F462" s="13">
        <f>F463</f>
        <v>7394</v>
      </c>
    </row>
    <row r="463" spans="1:6" ht="24" x14ac:dyDescent="0.2">
      <c r="A463" s="12" t="s">
        <v>44</v>
      </c>
      <c r="B463" s="9">
        <v>1000</v>
      </c>
      <c r="C463" s="9" t="s">
        <v>52</v>
      </c>
      <c r="D463" s="9" t="s">
        <v>66</v>
      </c>
      <c r="E463" s="9" t="s">
        <v>41</v>
      </c>
      <c r="F463" s="13">
        <f>7395-1</f>
        <v>7394</v>
      </c>
    </row>
    <row r="464" spans="1:6" x14ac:dyDescent="0.2">
      <c r="A464" s="12" t="s">
        <v>65</v>
      </c>
      <c r="B464" s="9">
        <v>1000</v>
      </c>
      <c r="C464" s="9" t="s">
        <v>52</v>
      </c>
      <c r="D464" s="9" t="s">
        <v>64</v>
      </c>
      <c r="E464" s="9"/>
      <c r="F464" s="13">
        <f>F465+F469+F472</f>
        <v>20787</v>
      </c>
    </row>
    <row r="465" spans="1:6" ht="36" x14ac:dyDescent="0.2">
      <c r="A465" s="12" t="s">
        <v>63</v>
      </c>
      <c r="B465" s="9">
        <v>1000</v>
      </c>
      <c r="C465" s="9" t="s">
        <v>52</v>
      </c>
      <c r="D465" s="9" t="s">
        <v>62</v>
      </c>
      <c r="E465" s="9"/>
      <c r="F465" s="13">
        <f>F466</f>
        <v>18299</v>
      </c>
    </row>
    <row r="466" spans="1:6" ht="64.5" customHeight="1" x14ac:dyDescent="0.2">
      <c r="A466" s="14" t="s">
        <v>54</v>
      </c>
      <c r="B466" s="9">
        <v>1000</v>
      </c>
      <c r="C466" s="9" t="s">
        <v>52</v>
      </c>
      <c r="D466" s="9" t="s">
        <v>61</v>
      </c>
      <c r="E466" s="9"/>
      <c r="F466" s="13">
        <f>F467+F468</f>
        <v>18299</v>
      </c>
    </row>
    <row r="467" spans="1:6" ht="24" x14ac:dyDescent="0.2">
      <c r="A467" s="12" t="s">
        <v>29</v>
      </c>
      <c r="B467" s="9">
        <v>1000</v>
      </c>
      <c r="C467" s="9" t="s">
        <v>52</v>
      </c>
      <c r="D467" s="9" t="s">
        <v>61</v>
      </c>
      <c r="E467" s="9" t="s">
        <v>25</v>
      </c>
      <c r="F467" s="13">
        <v>137</v>
      </c>
    </row>
    <row r="468" spans="1:6" x14ac:dyDescent="0.2">
      <c r="A468" s="12" t="s">
        <v>53</v>
      </c>
      <c r="B468" s="9">
        <v>1000</v>
      </c>
      <c r="C468" s="9" t="s">
        <v>52</v>
      </c>
      <c r="D468" s="9" t="s">
        <v>61</v>
      </c>
      <c r="E468" s="9" t="s">
        <v>50</v>
      </c>
      <c r="F468" s="13">
        <f>18166-4</f>
        <v>18162</v>
      </c>
    </row>
    <row r="469" spans="1:6" ht="36" x14ac:dyDescent="0.2">
      <c r="A469" s="12" t="s">
        <v>60</v>
      </c>
      <c r="B469" s="9">
        <v>1000</v>
      </c>
      <c r="C469" s="9" t="s">
        <v>52</v>
      </c>
      <c r="D469" s="9" t="s">
        <v>59</v>
      </c>
      <c r="E469" s="9"/>
      <c r="F469" s="13">
        <f>F470</f>
        <v>2422</v>
      </c>
    </row>
    <row r="470" spans="1:6" ht="36" x14ac:dyDescent="0.2">
      <c r="A470" s="12" t="s">
        <v>58</v>
      </c>
      <c r="B470" s="9">
        <v>1000</v>
      </c>
      <c r="C470" s="9" t="s">
        <v>52</v>
      </c>
      <c r="D470" s="9" t="s">
        <v>57</v>
      </c>
      <c r="E470" s="9"/>
      <c r="F470" s="13">
        <f>F471</f>
        <v>2422</v>
      </c>
    </row>
    <row r="471" spans="1:6" x14ac:dyDescent="0.2">
      <c r="A471" s="12" t="s">
        <v>53</v>
      </c>
      <c r="B471" s="9">
        <v>1000</v>
      </c>
      <c r="C471" s="9" t="s">
        <v>52</v>
      </c>
      <c r="D471" s="9" t="s">
        <v>57</v>
      </c>
      <c r="E471" s="9" t="s">
        <v>50</v>
      </c>
      <c r="F471" s="13">
        <f>2471-49</f>
        <v>2422</v>
      </c>
    </row>
    <row r="472" spans="1:6" ht="53.25" customHeight="1" x14ac:dyDescent="0.2">
      <c r="A472" s="12" t="s">
        <v>56</v>
      </c>
      <c r="B472" s="9">
        <v>1000</v>
      </c>
      <c r="C472" s="9" t="s">
        <v>52</v>
      </c>
      <c r="D472" s="9" t="s">
        <v>55</v>
      </c>
      <c r="E472" s="9"/>
      <c r="F472" s="13">
        <f>F473</f>
        <v>66</v>
      </c>
    </row>
    <row r="473" spans="1:6" ht="64.5" customHeight="1" x14ac:dyDescent="0.2">
      <c r="A473" s="14" t="s">
        <v>54</v>
      </c>
      <c r="B473" s="9">
        <v>1000</v>
      </c>
      <c r="C473" s="9" t="s">
        <v>52</v>
      </c>
      <c r="D473" s="9" t="s">
        <v>51</v>
      </c>
      <c r="E473" s="9"/>
      <c r="F473" s="13">
        <f>F474+F475</f>
        <v>66</v>
      </c>
    </row>
    <row r="474" spans="1:6" ht="6" hidden="1" customHeight="1" x14ac:dyDescent="0.2">
      <c r="A474" s="12" t="s">
        <v>29</v>
      </c>
      <c r="B474" s="9">
        <v>1000</v>
      </c>
      <c r="C474" s="9" t="s">
        <v>52</v>
      </c>
      <c r="D474" s="9" t="s">
        <v>51</v>
      </c>
      <c r="E474" s="9" t="s">
        <v>25</v>
      </c>
      <c r="F474" s="13">
        <v>0</v>
      </c>
    </row>
    <row r="475" spans="1:6" ht="14.25" customHeight="1" x14ac:dyDescent="0.2">
      <c r="A475" s="12" t="s">
        <v>53</v>
      </c>
      <c r="B475" s="9">
        <v>1000</v>
      </c>
      <c r="C475" s="9" t="s">
        <v>52</v>
      </c>
      <c r="D475" s="9" t="s">
        <v>51</v>
      </c>
      <c r="E475" s="9" t="s">
        <v>50</v>
      </c>
      <c r="F475" s="13">
        <v>66</v>
      </c>
    </row>
    <row r="476" spans="1:6" x14ac:dyDescent="0.2">
      <c r="A476" s="28" t="s">
        <v>49</v>
      </c>
      <c r="B476" s="26">
        <v>1000</v>
      </c>
      <c r="C476" s="26" t="s">
        <v>43</v>
      </c>
      <c r="D476" s="26"/>
      <c r="E476" s="26"/>
      <c r="F476" s="27">
        <f>F477</f>
        <v>300</v>
      </c>
    </row>
    <row r="477" spans="1:6" x14ac:dyDescent="0.2">
      <c r="A477" s="28" t="s">
        <v>47</v>
      </c>
      <c r="B477" s="26">
        <v>1000</v>
      </c>
      <c r="C477" s="26" t="s">
        <v>43</v>
      </c>
      <c r="D477" s="26" t="s">
        <v>48</v>
      </c>
      <c r="E477" s="26"/>
      <c r="F477" s="27">
        <f>F478</f>
        <v>300</v>
      </c>
    </row>
    <row r="478" spans="1:6" ht="14.25" customHeight="1" x14ac:dyDescent="0.2">
      <c r="A478" s="12" t="s">
        <v>47</v>
      </c>
      <c r="B478" s="9">
        <v>1000</v>
      </c>
      <c r="C478" s="9" t="s">
        <v>43</v>
      </c>
      <c r="D478" s="9" t="s">
        <v>46</v>
      </c>
      <c r="E478" s="9"/>
      <c r="F478" s="13">
        <f>F479</f>
        <v>300</v>
      </c>
    </row>
    <row r="479" spans="1:6" ht="23.25" customHeight="1" x14ac:dyDescent="0.2">
      <c r="A479" s="12" t="s">
        <v>45</v>
      </c>
      <c r="B479" s="9">
        <v>1000</v>
      </c>
      <c r="C479" s="9" t="s">
        <v>43</v>
      </c>
      <c r="D479" s="9" t="s">
        <v>42</v>
      </c>
      <c r="E479" s="9"/>
      <c r="F479" s="13">
        <f>F480</f>
        <v>300</v>
      </c>
    </row>
    <row r="480" spans="1:6" ht="25.5" customHeight="1" x14ac:dyDescent="0.2">
      <c r="A480" s="12" t="s">
        <v>44</v>
      </c>
      <c r="B480" s="9">
        <v>1000</v>
      </c>
      <c r="C480" s="9" t="s">
        <v>43</v>
      </c>
      <c r="D480" s="9" t="s">
        <v>42</v>
      </c>
      <c r="E480" s="9" t="s">
        <v>41</v>
      </c>
      <c r="F480" s="13">
        <v>300</v>
      </c>
    </row>
    <row r="481" spans="1:6" ht="14.25" customHeight="1" x14ac:dyDescent="0.2">
      <c r="A481" s="28" t="s">
        <v>40</v>
      </c>
      <c r="B481" s="26" t="s">
        <v>28</v>
      </c>
      <c r="C481" s="26"/>
      <c r="D481" s="26"/>
      <c r="E481" s="26"/>
      <c r="F481" s="27">
        <f>F482+F490</f>
        <v>2598</v>
      </c>
    </row>
    <row r="482" spans="1:6" ht="12.75" customHeight="1" x14ac:dyDescent="0.2">
      <c r="A482" s="28" t="s">
        <v>39</v>
      </c>
      <c r="B482" s="26" t="s">
        <v>28</v>
      </c>
      <c r="C482" s="26" t="s">
        <v>27</v>
      </c>
      <c r="D482" s="26"/>
      <c r="E482" s="26"/>
      <c r="F482" s="27">
        <f>F483</f>
        <v>1740</v>
      </c>
    </row>
    <row r="483" spans="1:6" ht="31.5" customHeight="1" x14ac:dyDescent="0.2">
      <c r="A483" s="28" t="s">
        <v>38</v>
      </c>
      <c r="B483" s="26" t="s">
        <v>28</v>
      </c>
      <c r="C483" s="26" t="s">
        <v>27</v>
      </c>
      <c r="D483" s="26" t="s">
        <v>37</v>
      </c>
      <c r="E483" s="26"/>
      <c r="F483" s="27">
        <f>F484+F487</f>
        <v>1740</v>
      </c>
    </row>
    <row r="484" spans="1:6" ht="25.5" customHeight="1" x14ac:dyDescent="0.2">
      <c r="A484" s="12" t="s">
        <v>36</v>
      </c>
      <c r="B484" s="9" t="s">
        <v>28</v>
      </c>
      <c r="C484" s="9" t="s">
        <v>27</v>
      </c>
      <c r="D484" s="9" t="s">
        <v>35</v>
      </c>
      <c r="E484" s="9"/>
      <c r="F484" s="13">
        <f>F485</f>
        <v>1640</v>
      </c>
    </row>
    <row r="485" spans="1:6" ht="51.75" customHeight="1" x14ac:dyDescent="0.2">
      <c r="A485" s="12" t="s">
        <v>34</v>
      </c>
      <c r="B485" s="9" t="s">
        <v>28</v>
      </c>
      <c r="C485" s="9" t="s">
        <v>27</v>
      </c>
      <c r="D485" s="9" t="s">
        <v>33</v>
      </c>
      <c r="E485" s="9"/>
      <c r="F485" s="13">
        <f>F486</f>
        <v>1640</v>
      </c>
    </row>
    <row r="486" spans="1:6" ht="26.25" customHeight="1" x14ac:dyDescent="0.2">
      <c r="A486" s="12" t="s">
        <v>29</v>
      </c>
      <c r="B486" s="9" t="s">
        <v>28</v>
      </c>
      <c r="C486" s="9" t="s">
        <v>27</v>
      </c>
      <c r="D486" s="9" t="s">
        <v>33</v>
      </c>
      <c r="E486" s="9" t="s">
        <v>25</v>
      </c>
      <c r="F486" s="13">
        <v>1640</v>
      </c>
    </row>
    <row r="487" spans="1:6" ht="41.25" customHeight="1" x14ac:dyDescent="0.2">
      <c r="A487" s="12" t="s">
        <v>32</v>
      </c>
      <c r="B487" s="9" t="s">
        <v>28</v>
      </c>
      <c r="C487" s="9" t="s">
        <v>27</v>
      </c>
      <c r="D487" s="9" t="s">
        <v>30</v>
      </c>
      <c r="E487" s="9"/>
      <c r="F487" s="13">
        <f>F488</f>
        <v>100</v>
      </c>
    </row>
    <row r="488" spans="1:6" ht="30" customHeight="1" x14ac:dyDescent="0.2">
      <c r="A488" s="12" t="s">
        <v>31</v>
      </c>
      <c r="B488" s="9" t="s">
        <v>28</v>
      </c>
      <c r="C488" s="9" t="s">
        <v>27</v>
      </c>
      <c r="D488" s="9" t="s">
        <v>30</v>
      </c>
      <c r="E488" s="9"/>
      <c r="F488" s="13">
        <f>F489</f>
        <v>100</v>
      </c>
    </row>
    <row r="489" spans="1:6" ht="24.75" customHeight="1" x14ac:dyDescent="0.2">
      <c r="A489" s="12" t="s">
        <v>29</v>
      </c>
      <c r="B489" s="9" t="s">
        <v>28</v>
      </c>
      <c r="C489" s="9" t="s">
        <v>27</v>
      </c>
      <c r="D489" s="9" t="s">
        <v>26</v>
      </c>
      <c r="E489" s="9" t="s">
        <v>25</v>
      </c>
      <c r="F489" s="13">
        <v>100</v>
      </c>
    </row>
    <row r="490" spans="1:6" ht="24.75" customHeight="1" x14ac:dyDescent="0.2">
      <c r="A490" s="28" t="s">
        <v>479</v>
      </c>
      <c r="B490" s="26" t="s">
        <v>28</v>
      </c>
      <c r="C490" s="26" t="s">
        <v>483</v>
      </c>
      <c r="D490" s="26"/>
      <c r="E490" s="26"/>
      <c r="F490" s="27">
        <f>F491</f>
        <v>858</v>
      </c>
    </row>
    <row r="491" spans="1:6" ht="24.75" customHeight="1" x14ac:dyDescent="0.2">
      <c r="A491" s="28" t="s">
        <v>38</v>
      </c>
      <c r="B491" s="26" t="s">
        <v>28</v>
      </c>
      <c r="C491" s="26" t="s">
        <v>483</v>
      </c>
      <c r="D491" s="26" t="s">
        <v>37</v>
      </c>
      <c r="E491" s="26"/>
      <c r="F491" s="27">
        <f>F492</f>
        <v>858</v>
      </c>
    </row>
    <row r="492" spans="1:6" ht="24.75" customHeight="1" x14ac:dyDescent="0.2">
      <c r="A492" s="12" t="s">
        <v>480</v>
      </c>
      <c r="B492" s="9" t="s">
        <v>28</v>
      </c>
      <c r="C492" s="9" t="s">
        <v>483</v>
      </c>
      <c r="D492" s="9" t="s">
        <v>484</v>
      </c>
      <c r="E492" s="9"/>
      <c r="F492" s="13">
        <f>F493</f>
        <v>858</v>
      </c>
    </row>
    <row r="493" spans="1:6" ht="24.75" customHeight="1" x14ac:dyDescent="0.2">
      <c r="A493" s="12" t="s">
        <v>481</v>
      </c>
      <c r="B493" s="9" t="s">
        <v>28</v>
      </c>
      <c r="C493" s="9" t="s">
        <v>483</v>
      </c>
      <c r="D493" s="9" t="s">
        <v>485</v>
      </c>
      <c r="E493" s="9"/>
      <c r="F493" s="13">
        <f>F494</f>
        <v>858</v>
      </c>
    </row>
    <row r="494" spans="1:6" ht="24.75" customHeight="1" x14ac:dyDescent="0.2">
      <c r="A494" s="12" t="s">
        <v>482</v>
      </c>
      <c r="B494" s="9" t="s">
        <v>28</v>
      </c>
      <c r="C494" s="9" t="s">
        <v>483</v>
      </c>
      <c r="D494" s="9" t="s">
        <v>486</v>
      </c>
      <c r="E494" s="9"/>
      <c r="F494" s="13">
        <f>F495</f>
        <v>858</v>
      </c>
    </row>
    <row r="495" spans="1:6" ht="24.75" customHeight="1" x14ac:dyDescent="0.2">
      <c r="A495" s="12" t="s">
        <v>29</v>
      </c>
      <c r="B495" s="9" t="s">
        <v>28</v>
      </c>
      <c r="C495" s="9" t="s">
        <v>483</v>
      </c>
      <c r="D495" s="9" t="s">
        <v>486</v>
      </c>
      <c r="E495" s="9" t="s">
        <v>25</v>
      </c>
      <c r="F495" s="13">
        <v>858</v>
      </c>
    </row>
    <row r="496" spans="1:6" ht="24" x14ac:dyDescent="0.2">
      <c r="A496" s="28" t="s">
        <v>24</v>
      </c>
      <c r="B496" s="26" t="s">
        <v>18</v>
      </c>
      <c r="C496" s="26"/>
      <c r="D496" s="26"/>
      <c r="E496" s="26"/>
      <c r="F496" s="27">
        <f>F497</f>
        <v>946</v>
      </c>
    </row>
    <row r="497" spans="1:242" ht="24" x14ac:dyDescent="0.2">
      <c r="A497" s="28" t="s">
        <v>23</v>
      </c>
      <c r="B497" s="26" t="s">
        <v>18</v>
      </c>
      <c r="C497" s="26" t="s">
        <v>17</v>
      </c>
      <c r="D497" s="26"/>
      <c r="E497" s="26"/>
      <c r="F497" s="27">
        <f>F498</f>
        <v>946</v>
      </c>
    </row>
    <row r="498" spans="1:242" ht="42" customHeight="1" x14ac:dyDescent="0.2">
      <c r="A498" s="28" t="s">
        <v>12</v>
      </c>
      <c r="B498" s="26" t="s">
        <v>18</v>
      </c>
      <c r="C498" s="26" t="s">
        <v>17</v>
      </c>
      <c r="D498" s="26" t="s">
        <v>11</v>
      </c>
      <c r="E498" s="26"/>
      <c r="F498" s="27">
        <f>F499</f>
        <v>946</v>
      </c>
    </row>
    <row r="499" spans="1:242" ht="27.75" customHeight="1" x14ac:dyDescent="0.2">
      <c r="A499" s="12" t="s">
        <v>22</v>
      </c>
      <c r="B499" s="9" t="s">
        <v>18</v>
      </c>
      <c r="C499" s="9" t="s">
        <v>17</v>
      </c>
      <c r="D499" s="9" t="s">
        <v>21</v>
      </c>
      <c r="E499" s="9"/>
      <c r="F499" s="13">
        <f>F500</f>
        <v>946</v>
      </c>
    </row>
    <row r="500" spans="1:242" x14ac:dyDescent="0.2">
      <c r="A500" s="12" t="s">
        <v>20</v>
      </c>
      <c r="B500" s="9" t="s">
        <v>18</v>
      </c>
      <c r="C500" s="9" t="s">
        <v>17</v>
      </c>
      <c r="D500" s="9" t="s">
        <v>16</v>
      </c>
      <c r="E500" s="9"/>
      <c r="F500" s="13">
        <f>F501</f>
        <v>946</v>
      </c>
    </row>
    <row r="501" spans="1:242" ht="16.5" customHeight="1" x14ac:dyDescent="0.2">
      <c r="A501" s="12" t="s">
        <v>19</v>
      </c>
      <c r="B501" s="9" t="s">
        <v>18</v>
      </c>
      <c r="C501" s="9" t="s">
        <v>17</v>
      </c>
      <c r="D501" s="9" t="s">
        <v>16</v>
      </c>
      <c r="E501" s="9" t="s">
        <v>15</v>
      </c>
      <c r="F501" s="13">
        <v>946</v>
      </c>
    </row>
    <row r="502" spans="1:242" ht="39" customHeight="1" x14ac:dyDescent="0.2">
      <c r="A502" s="28" t="s">
        <v>14</v>
      </c>
      <c r="B502" s="26" t="s">
        <v>4</v>
      </c>
      <c r="C502" s="26"/>
      <c r="D502" s="26"/>
      <c r="E502" s="26"/>
      <c r="F502" s="27">
        <f>F503</f>
        <v>68407</v>
      </c>
    </row>
    <row r="503" spans="1:242" ht="39.75" customHeight="1" x14ac:dyDescent="0.2">
      <c r="A503" s="28" t="s">
        <v>13</v>
      </c>
      <c r="B503" s="26" t="s">
        <v>4</v>
      </c>
      <c r="C503" s="26" t="s">
        <v>3</v>
      </c>
      <c r="D503" s="26"/>
      <c r="E503" s="26"/>
      <c r="F503" s="27">
        <f>F504</f>
        <v>68407</v>
      </c>
    </row>
    <row r="504" spans="1:242" ht="39" customHeight="1" x14ac:dyDescent="0.2">
      <c r="A504" s="28" t="s">
        <v>12</v>
      </c>
      <c r="B504" s="26" t="s">
        <v>4</v>
      </c>
      <c r="C504" s="26" t="s">
        <v>3</v>
      </c>
      <c r="D504" s="26" t="s">
        <v>11</v>
      </c>
      <c r="E504" s="26"/>
      <c r="F504" s="27">
        <f>F505</f>
        <v>68407</v>
      </c>
    </row>
    <row r="505" spans="1:242" ht="27" customHeight="1" x14ac:dyDescent="0.2">
      <c r="A505" s="12" t="s">
        <v>10</v>
      </c>
      <c r="B505" s="9" t="s">
        <v>4</v>
      </c>
      <c r="C505" s="9" t="s">
        <v>3</v>
      </c>
      <c r="D505" s="9" t="s">
        <v>9</v>
      </c>
      <c r="E505" s="9"/>
      <c r="F505" s="13">
        <f>F506+F508</f>
        <v>68407</v>
      </c>
    </row>
    <row r="506" spans="1:242" ht="26.25" customHeight="1" x14ac:dyDescent="0.2">
      <c r="A506" s="12" t="s">
        <v>8</v>
      </c>
      <c r="B506" s="9" t="s">
        <v>4</v>
      </c>
      <c r="C506" s="9" t="s">
        <v>3</v>
      </c>
      <c r="D506" s="9" t="s">
        <v>7</v>
      </c>
      <c r="E506" s="9"/>
      <c r="F506" s="13">
        <f>F507</f>
        <v>63834</v>
      </c>
    </row>
    <row r="507" spans="1:242" x14ac:dyDescent="0.2">
      <c r="A507" s="12" t="s">
        <v>5</v>
      </c>
      <c r="B507" s="9" t="s">
        <v>4</v>
      </c>
      <c r="C507" s="9" t="s">
        <v>3</v>
      </c>
      <c r="D507" s="9" t="s">
        <v>7</v>
      </c>
      <c r="E507" s="9" t="s">
        <v>1</v>
      </c>
      <c r="F507" s="13">
        <v>63834</v>
      </c>
    </row>
    <row r="508" spans="1:242" ht="48.75" customHeight="1" x14ac:dyDescent="0.2">
      <c r="A508" s="12" t="s">
        <v>6</v>
      </c>
      <c r="B508" s="9" t="s">
        <v>4</v>
      </c>
      <c r="C508" s="9" t="s">
        <v>3</v>
      </c>
      <c r="D508" s="9" t="s">
        <v>2</v>
      </c>
      <c r="E508" s="9"/>
      <c r="F508" s="13">
        <f>F509</f>
        <v>4573</v>
      </c>
    </row>
    <row r="509" spans="1:242" x14ac:dyDescent="0.2">
      <c r="A509" s="12" t="s">
        <v>5</v>
      </c>
      <c r="B509" s="9" t="s">
        <v>4</v>
      </c>
      <c r="C509" s="9" t="s">
        <v>3</v>
      </c>
      <c r="D509" s="9" t="s">
        <v>2</v>
      </c>
      <c r="E509" s="9" t="s">
        <v>1</v>
      </c>
      <c r="F509" s="13">
        <v>4573</v>
      </c>
    </row>
    <row r="510" spans="1:242" s="32" customFormat="1" ht="12.75" x14ac:dyDescent="0.2">
      <c r="A510" s="28" t="s">
        <v>0</v>
      </c>
      <c r="B510" s="26"/>
      <c r="C510" s="26"/>
      <c r="D510" s="26"/>
      <c r="E510" s="26"/>
      <c r="F510" s="29">
        <f>F9+F98+F104+F133+F210+F282+F389+F430+F481+F496+F502</f>
        <v>942239</v>
      </c>
    </row>
    <row r="511" spans="1:242" s="33" customFormat="1" ht="12.75" x14ac:dyDescent="0.2">
      <c r="A511" s="8"/>
      <c r="B511" s="7"/>
      <c r="C511" s="7"/>
      <c r="D511" s="7"/>
      <c r="E511" s="6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  <c r="CB511" s="2"/>
      <c r="CC511" s="2"/>
      <c r="CD511" s="2"/>
      <c r="CE511" s="2"/>
      <c r="CF511" s="2"/>
      <c r="CG511" s="2"/>
      <c r="CH511" s="2"/>
      <c r="CI511" s="2"/>
      <c r="CJ511" s="2"/>
      <c r="CK511" s="2"/>
      <c r="CL511" s="2"/>
      <c r="CM511" s="2"/>
      <c r="CN511" s="2"/>
      <c r="CO511" s="2"/>
      <c r="CP511" s="2"/>
      <c r="CQ511" s="2"/>
      <c r="CR511" s="2"/>
      <c r="CS511" s="2"/>
      <c r="CT511" s="2"/>
      <c r="CU511" s="2"/>
      <c r="CV511" s="2"/>
      <c r="CW511" s="2"/>
      <c r="CX511" s="2"/>
      <c r="CY511" s="2"/>
      <c r="CZ511" s="2"/>
      <c r="DA511" s="2"/>
      <c r="DB511" s="2"/>
      <c r="DC511" s="2"/>
      <c r="DD511" s="2"/>
      <c r="DE511" s="2"/>
      <c r="DF511" s="2"/>
      <c r="DG511" s="2"/>
      <c r="DH511" s="2"/>
      <c r="DI511" s="2"/>
      <c r="DJ511" s="2"/>
      <c r="DK511" s="2"/>
      <c r="DL511" s="2"/>
      <c r="DM511" s="2"/>
      <c r="DN511" s="2"/>
      <c r="DO511" s="2"/>
      <c r="DP511" s="2"/>
      <c r="DQ511" s="2"/>
      <c r="DR511" s="2"/>
      <c r="DS511" s="2"/>
      <c r="DT511" s="2"/>
      <c r="DU511" s="2"/>
      <c r="DV511" s="2"/>
      <c r="DW511" s="2"/>
      <c r="DX511" s="2"/>
      <c r="DY511" s="2"/>
      <c r="DZ511" s="2"/>
      <c r="EA511" s="2"/>
      <c r="EB511" s="2"/>
      <c r="EC511" s="2"/>
      <c r="ED511" s="2"/>
      <c r="EE511" s="2"/>
      <c r="EF511" s="2"/>
      <c r="EG511" s="2"/>
      <c r="EH511" s="2"/>
      <c r="EI511" s="2"/>
      <c r="EJ511" s="2"/>
      <c r="EK511" s="2"/>
      <c r="EL511" s="2"/>
      <c r="EM511" s="2"/>
      <c r="EN511" s="2"/>
      <c r="EO511" s="2"/>
      <c r="EP511" s="2"/>
      <c r="EQ511" s="2"/>
      <c r="ER511" s="2"/>
      <c r="ES511" s="2"/>
      <c r="ET511" s="2"/>
      <c r="EU511" s="2"/>
      <c r="EV511" s="2"/>
      <c r="EW511" s="2"/>
      <c r="EX511" s="2"/>
      <c r="EY511" s="2"/>
      <c r="EZ511" s="2"/>
      <c r="FA511" s="2"/>
      <c r="FB511" s="2"/>
      <c r="FC511" s="2"/>
      <c r="FD511" s="2"/>
      <c r="FE511" s="2"/>
      <c r="FF511" s="2"/>
      <c r="FG511" s="2"/>
      <c r="FH511" s="2"/>
      <c r="FI511" s="2"/>
      <c r="FJ511" s="2"/>
      <c r="FK511" s="2"/>
      <c r="FL511" s="2"/>
      <c r="FM511" s="2"/>
      <c r="FN511" s="2"/>
      <c r="FO511" s="2"/>
      <c r="FP511" s="2"/>
      <c r="FQ511" s="2"/>
      <c r="FR511" s="2"/>
      <c r="FS511" s="2"/>
      <c r="FT511" s="2"/>
      <c r="FU511" s="2"/>
      <c r="FV511" s="2"/>
      <c r="FW511" s="2"/>
      <c r="FX511" s="2"/>
      <c r="FY511" s="2"/>
      <c r="FZ511" s="2"/>
      <c r="GA511" s="2"/>
      <c r="GB511" s="2"/>
      <c r="GC511" s="2"/>
      <c r="GD511" s="2"/>
      <c r="GE511" s="2"/>
      <c r="GF511" s="2"/>
      <c r="GG511" s="2"/>
      <c r="GH511" s="2"/>
      <c r="GI511" s="2"/>
      <c r="GJ511" s="2"/>
      <c r="GK511" s="2"/>
      <c r="GL511" s="2"/>
      <c r="GM511" s="2"/>
      <c r="GN511" s="2"/>
      <c r="GO511" s="2"/>
      <c r="GP511" s="2"/>
      <c r="GQ511" s="2"/>
      <c r="GR511" s="2"/>
      <c r="GS511" s="2"/>
      <c r="GT511" s="2"/>
      <c r="GU511" s="2"/>
      <c r="GV511" s="2"/>
      <c r="GW511" s="2"/>
      <c r="GX511" s="2"/>
      <c r="GY511" s="2"/>
      <c r="GZ511" s="2"/>
      <c r="HA511" s="2"/>
      <c r="HB511" s="2"/>
      <c r="HC511" s="2"/>
      <c r="HD511" s="2"/>
      <c r="HE511" s="2"/>
      <c r="HF511" s="2"/>
      <c r="HG511" s="2"/>
      <c r="HH511" s="2"/>
      <c r="HI511" s="2"/>
      <c r="HJ511" s="2"/>
      <c r="HK511" s="2"/>
      <c r="HL511" s="2"/>
      <c r="HM511" s="2"/>
      <c r="HN511" s="2"/>
      <c r="HO511" s="2"/>
      <c r="HP511" s="2"/>
      <c r="HQ511" s="2"/>
      <c r="HR511" s="2"/>
      <c r="HS511" s="2"/>
      <c r="HT511" s="2"/>
      <c r="HU511" s="2"/>
      <c r="HV511" s="2"/>
      <c r="HW511" s="2"/>
      <c r="HX511" s="2"/>
      <c r="HY511" s="2"/>
      <c r="HZ511" s="2"/>
      <c r="IA511" s="2"/>
      <c r="IB511" s="2"/>
      <c r="IC511" s="2"/>
      <c r="ID511" s="2"/>
      <c r="IE511" s="2"/>
      <c r="IF511" s="2"/>
      <c r="IG511" s="2"/>
      <c r="IH511" s="2"/>
    </row>
    <row r="512" spans="1:242" s="33" customFormat="1" ht="12.75" x14ac:dyDescent="0.2">
      <c r="A512" s="8"/>
      <c r="B512" s="7"/>
      <c r="C512" s="7"/>
      <c r="D512" s="7"/>
      <c r="E512" s="6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Y512" s="2"/>
      <c r="CZ512" s="2"/>
      <c r="DA512" s="2"/>
      <c r="DB512" s="2"/>
      <c r="DC512" s="2"/>
      <c r="DD512" s="2"/>
      <c r="DE512" s="2"/>
      <c r="DF512" s="2"/>
      <c r="DG512" s="2"/>
      <c r="DH512" s="2"/>
      <c r="DI512" s="2"/>
      <c r="DJ512" s="2"/>
      <c r="DK512" s="2"/>
      <c r="DL512" s="2"/>
      <c r="DM512" s="2"/>
      <c r="DN512" s="2"/>
      <c r="DO512" s="2"/>
      <c r="DP512" s="2"/>
      <c r="DQ512" s="2"/>
      <c r="DR512" s="2"/>
      <c r="DS512" s="2"/>
      <c r="DT512" s="2"/>
      <c r="DU512" s="2"/>
      <c r="DV512" s="2"/>
      <c r="DW512" s="2"/>
      <c r="DX512" s="2"/>
      <c r="DY512" s="2"/>
      <c r="DZ512" s="2"/>
      <c r="EA512" s="2"/>
      <c r="EB512" s="2"/>
      <c r="EC512" s="2"/>
      <c r="ED512" s="2"/>
      <c r="EE512" s="2"/>
      <c r="EF512" s="2"/>
      <c r="EG512" s="2"/>
      <c r="EH512" s="2"/>
      <c r="EI512" s="2"/>
      <c r="EJ512" s="2"/>
      <c r="EK512" s="2"/>
      <c r="EL512" s="2"/>
      <c r="EM512" s="2"/>
      <c r="EN512" s="2"/>
      <c r="EO512" s="2"/>
      <c r="EP512" s="2"/>
      <c r="EQ512" s="2"/>
      <c r="ER512" s="2"/>
      <c r="ES512" s="2"/>
      <c r="ET512" s="2"/>
      <c r="EU512" s="2"/>
      <c r="EV512" s="2"/>
      <c r="EW512" s="2"/>
      <c r="EX512" s="2"/>
      <c r="EY512" s="2"/>
      <c r="EZ512" s="2"/>
      <c r="FA512" s="2"/>
      <c r="FB512" s="2"/>
      <c r="FC512" s="2"/>
      <c r="FD512" s="2"/>
      <c r="FE512" s="2"/>
      <c r="FF512" s="2"/>
      <c r="FG512" s="2"/>
      <c r="FH512" s="2"/>
      <c r="FI512" s="2"/>
      <c r="FJ512" s="2"/>
      <c r="FK512" s="2"/>
      <c r="FL512" s="2"/>
      <c r="FM512" s="2"/>
      <c r="FN512" s="2"/>
      <c r="FO512" s="2"/>
      <c r="FP512" s="2"/>
      <c r="FQ512" s="2"/>
      <c r="FR512" s="2"/>
      <c r="FS512" s="2"/>
      <c r="FT512" s="2"/>
      <c r="FU512" s="2"/>
      <c r="FV512" s="2"/>
      <c r="FW512" s="2"/>
      <c r="FX512" s="2"/>
      <c r="FY512" s="2"/>
      <c r="FZ512" s="2"/>
      <c r="GA512" s="2"/>
      <c r="GB512" s="2"/>
      <c r="GC512" s="2"/>
      <c r="GD512" s="2"/>
      <c r="GE512" s="2"/>
      <c r="GF512" s="2"/>
      <c r="GG512" s="2"/>
      <c r="GH512" s="2"/>
      <c r="GI512" s="2"/>
      <c r="GJ512" s="2"/>
      <c r="GK512" s="2"/>
      <c r="GL512" s="2"/>
      <c r="GM512" s="2"/>
      <c r="GN512" s="2"/>
      <c r="GO512" s="2"/>
      <c r="GP512" s="2"/>
      <c r="GQ512" s="2"/>
      <c r="GR512" s="2"/>
      <c r="GS512" s="2"/>
      <c r="GT512" s="2"/>
      <c r="GU512" s="2"/>
      <c r="GV512" s="2"/>
      <c r="GW512" s="2"/>
      <c r="GX512" s="2"/>
      <c r="GY512" s="2"/>
      <c r="GZ512" s="2"/>
      <c r="HA512" s="2"/>
      <c r="HB512" s="2"/>
      <c r="HC512" s="2"/>
      <c r="HD512" s="2"/>
      <c r="HE512" s="2"/>
      <c r="HF512" s="2"/>
      <c r="HG512" s="2"/>
      <c r="HH512" s="2"/>
      <c r="HI512" s="2"/>
      <c r="HJ512" s="2"/>
      <c r="HK512" s="2"/>
      <c r="HL512" s="2"/>
      <c r="HM512" s="2"/>
      <c r="HN512" s="2"/>
      <c r="HO512" s="2"/>
      <c r="HP512" s="2"/>
      <c r="HQ512" s="2"/>
      <c r="HR512" s="2"/>
      <c r="HS512" s="2"/>
      <c r="HT512" s="2"/>
      <c r="HU512" s="2"/>
      <c r="HV512" s="2"/>
      <c r="HW512" s="2"/>
      <c r="HX512" s="2"/>
      <c r="HY512" s="2"/>
      <c r="HZ512" s="2"/>
      <c r="IA512" s="2"/>
      <c r="IB512" s="2"/>
      <c r="IC512" s="2"/>
      <c r="ID512" s="2"/>
      <c r="IE512" s="2"/>
      <c r="IF512" s="2"/>
      <c r="IG512" s="2"/>
      <c r="IH512" s="2"/>
    </row>
    <row r="513" spans="1:242" s="33" customFormat="1" ht="12.75" x14ac:dyDescent="0.2">
      <c r="A513" s="8"/>
      <c r="B513" s="7"/>
      <c r="C513" s="7"/>
      <c r="D513" s="7"/>
      <c r="E513" s="6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  <c r="CH513" s="2"/>
      <c r="CI513" s="2"/>
      <c r="CJ513" s="2"/>
      <c r="CK513" s="2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  <c r="CW513" s="2"/>
      <c r="CX513" s="2"/>
      <c r="CY513" s="2"/>
      <c r="CZ513" s="2"/>
      <c r="DA513" s="2"/>
      <c r="DB513" s="2"/>
      <c r="DC513" s="2"/>
      <c r="DD513" s="2"/>
      <c r="DE513" s="2"/>
      <c r="DF513" s="2"/>
      <c r="DG513" s="2"/>
      <c r="DH513" s="2"/>
      <c r="DI513" s="2"/>
      <c r="DJ513" s="2"/>
      <c r="DK513" s="2"/>
      <c r="DL513" s="2"/>
      <c r="DM513" s="2"/>
      <c r="DN513" s="2"/>
      <c r="DO513" s="2"/>
      <c r="DP513" s="2"/>
      <c r="DQ513" s="2"/>
      <c r="DR513" s="2"/>
      <c r="DS513" s="2"/>
      <c r="DT513" s="2"/>
      <c r="DU513" s="2"/>
      <c r="DV513" s="2"/>
      <c r="DW513" s="2"/>
      <c r="DX513" s="2"/>
      <c r="DY513" s="2"/>
      <c r="DZ513" s="2"/>
      <c r="EA513" s="2"/>
      <c r="EB513" s="2"/>
      <c r="EC513" s="2"/>
      <c r="ED513" s="2"/>
      <c r="EE513" s="2"/>
      <c r="EF513" s="2"/>
      <c r="EG513" s="2"/>
      <c r="EH513" s="2"/>
      <c r="EI513" s="2"/>
      <c r="EJ513" s="2"/>
      <c r="EK513" s="2"/>
      <c r="EL513" s="2"/>
      <c r="EM513" s="2"/>
      <c r="EN513" s="2"/>
      <c r="EO513" s="2"/>
      <c r="EP513" s="2"/>
      <c r="EQ513" s="2"/>
      <c r="ER513" s="2"/>
      <c r="ES513" s="2"/>
      <c r="ET513" s="2"/>
      <c r="EU513" s="2"/>
      <c r="EV513" s="2"/>
      <c r="EW513" s="2"/>
      <c r="EX513" s="2"/>
      <c r="EY513" s="2"/>
      <c r="EZ513" s="2"/>
      <c r="FA513" s="2"/>
      <c r="FB513" s="2"/>
      <c r="FC513" s="2"/>
      <c r="FD513" s="2"/>
      <c r="FE513" s="2"/>
      <c r="FF513" s="2"/>
      <c r="FG513" s="2"/>
      <c r="FH513" s="2"/>
      <c r="FI513" s="2"/>
      <c r="FJ513" s="2"/>
      <c r="FK513" s="2"/>
      <c r="FL513" s="2"/>
      <c r="FM513" s="2"/>
      <c r="FN513" s="2"/>
      <c r="FO513" s="2"/>
      <c r="FP513" s="2"/>
      <c r="FQ513" s="2"/>
      <c r="FR513" s="2"/>
      <c r="FS513" s="2"/>
      <c r="FT513" s="2"/>
      <c r="FU513" s="2"/>
      <c r="FV513" s="2"/>
      <c r="FW513" s="2"/>
      <c r="FX513" s="2"/>
      <c r="FY513" s="2"/>
      <c r="FZ513" s="2"/>
      <c r="GA513" s="2"/>
      <c r="GB513" s="2"/>
      <c r="GC513" s="2"/>
      <c r="GD513" s="2"/>
      <c r="GE513" s="2"/>
      <c r="GF513" s="2"/>
      <c r="GG513" s="2"/>
      <c r="GH513" s="2"/>
      <c r="GI513" s="2"/>
      <c r="GJ513" s="2"/>
      <c r="GK513" s="2"/>
      <c r="GL513" s="2"/>
      <c r="GM513" s="2"/>
      <c r="GN513" s="2"/>
      <c r="GO513" s="2"/>
      <c r="GP513" s="2"/>
      <c r="GQ513" s="2"/>
      <c r="GR513" s="2"/>
      <c r="GS513" s="2"/>
      <c r="GT513" s="2"/>
      <c r="GU513" s="2"/>
      <c r="GV513" s="2"/>
      <c r="GW513" s="2"/>
      <c r="GX513" s="2"/>
      <c r="GY513" s="2"/>
      <c r="GZ513" s="2"/>
      <c r="HA513" s="2"/>
      <c r="HB513" s="2"/>
      <c r="HC513" s="2"/>
      <c r="HD513" s="2"/>
      <c r="HE513" s="2"/>
      <c r="HF513" s="2"/>
      <c r="HG513" s="2"/>
      <c r="HH513" s="2"/>
      <c r="HI513" s="2"/>
      <c r="HJ513" s="2"/>
      <c r="HK513" s="2"/>
      <c r="HL513" s="2"/>
      <c r="HM513" s="2"/>
      <c r="HN513" s="2"/>
      <c r="HO513" s="2"/>
      <c r="HP513" s="2"/>
      <c r="HQ513" s="2"/>
      <c r="HR513" s="2"/>
      <c r="HS513" s="2"/>
      <c r="HT513" s="2"/>
      <c r="HU513" s="2"/>
      <c r="HV513" s="2"/>
      <c r="HW513" s="2"/>
      <c r="HX513" s="2"/>
      <c r="HY513" s="2"/>
      <c r="HZ513" s="2"/>
      <c r="IA513" s="2"/>
      <c r="IB513" s="2"/>
      <c r="IC513" s="2"/>
      <c r="ID513" s="2"/>
      <c r="IE513" s="2"/>
      <c r="IF513" s="2"/>
      <c r="IG513" s="2"/>
      <c r="IH513" s="2"/>
    </row>
    <row r="514" spans="1:242" s="33" customFormat="1" ht="12.75" x14ac:dyDescent="0.2">
      <c r="A514" s="8"/>
      <c r="B514" s="7"/>
      <c r="C514" s="7"/>
      <c r="D514" s="7"/>
      <c r="E514" s="6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Y514" s="2"/>
      <c r="CZ514" s="2"/>
      <c r="DA514" s="2"/>
      <c r="DB514" s="2"/>
      <c r="DC514" s="2"/>
      <c r="DD514" s="2"/>
      <c r="DE514" s="2"/>
      <c r="DF514" s="2"/>
      <c r="DG514" s="2"/>
      <c r="DH514" s="2"/>
      <c r="DI514" s="2"/>
      <c r="DJ514" s="2"/>
      <c r="DK514" s="2"/>
      <c r="DL514" s="2"/>
      <c r="DM514" s="2"/>
      <c r="DN514" s="2"/>
      <c r="DO514" s="2"/>
      <c r="DP514" s="2"/>
      <c r="DQ514" s="2"/>
      <c r="DR514" s="2"/>
      <c r="DS514" s="2"/>
      <c r="DT514" s="2"/>
      <c r="DU514" s="2"/>
      <c r="DV514" s="2"/>
      <c r="DW514" s="2"/>
      <c r="DX514" s="2"/>
      <c r="DY514" s="2"/>
      <c r="DZ514" s="2"/>
      <c r="EA514" s="2"/>
      <c r="EB514" s="2"/>
      <c r="EC514" s="2"/>
      <c r="ED514" s="2"/>
      <c r="EE514" s="2"/>
      <c r="EF514" s="2"/>
      <c r="EG514" s="2"/>
      <c r="EH514" s="2"/>
      <c r="EI514" s="2"/>
      <c r="EJ514" s="2"/>
      <c r="EK514" s="2"/>
      <c r="EL514" s="2"/>
      <c r="EM514" s="2"/>
      <c r="EN514" s="2"/>
      <c r="EO514" s="2"/>
      <c r="EP514" s="2"/>
      <c r="EQ514" s="2"/>
      <c r="ER514" s="2"/>
      <c r="ES514" s="2"/>
      <c r="ET514" s="2"/>
      <c r="EU514" s="2"/>
      <c r="EV514" s="2"/>
      <c r="EW514" s="2"/>
      <c r="EX514" s="2"/>
      <c r="EY514" s="2"/>
      <c r="EZ514" s="2"/>
      <c r="FA514" s="2"/>
      <c r="FB514" s="2"/>
      <c r="FC514" s="2"/>
      <c r="FD514" s="2"/>
      <c r="FE514" s="2"/>
      <c r="FF514" s="2"/>
      <c r="FG514" s="2"/>
      <c r="FH514" s="2"/>
      <c r="FI514" s="2"/>
      <c r="FJ514" s="2"/>
      <c r="FK514" s="2"/>
      <c r="FL514" s="2"/>
      <c r="FM514" s="2"/>
      <c r="FN514" s="2"/>
      <c r="FO514" s="2"/>
      <c r="FP514" s="2"/>
      <c r="FQ514" s="2"/>
      <c r="FR514" s="2"/>
      <c r="FS514" s="2"/>
      <c r="FT514" s="2"/>
      <c r="FU514" s="2"/>
      <c r="FV514" s="2"/>
      <c r="FW514" s="2"/>
      <c r="FX514" s="2"/>
      <c r="FY514" s="2"/>
      <c r="FZ514" s="2"/>
      <c r="GA514" s="2"/>
      <c r="GB514" s="2"/>
      <c r="GC514" s="2"/>
      <c r="GD514" s="2"/>
      <c r="GE514" s="2"/>
      <c r="GF514" s="2"/>
      <c r="GG514" s="2"/>
      <c r="GH514" s="2"/>
      <c r="GI514" s="2"/>
      <c r="GJ514" s="2"/>
      <c r="GK514" s="2"/>
      <c r="GL514" s="2"/>
      <c r="GM514" s="2"/>
      <c r="GN514" s="2"/>
      <c r="GO514" s="2"/>
      <c r="GP514" s="2"/>
      <c r="GQ514" s="2"/>
      <c r="GR514" s="2"/>
      <c r="GS514" s="2"/>
      <c r="GT514" s="2"/>
      <c r="GU514" s="2"/>
      <c r="GV514" s="2"/>
      <c r="GW514" s="2"/>
      <c r="GX514" s="2"/>
      <c r="GY514" s="2"/>
      <c r="GZ514" s="2"/>
      <c r="HA514" s="2"/>
      <c r="HB514" s="2"/>
      <c r="HC514" s="2"/>
      <c r="HD514" s="2"/>
      <c r="HE514" s="2"/>
      <c r="HF514" s="2"/>
      <c r="HG514" s="2"/>
      <c r="HH514" s="2"/>
      <c r="HI514" s="2"/>
      <c r="HJ514" s="2"/>
      <c r="HK514" s="2"/>
      <c r="HL514" s="2"/>
      <c r="HM514" s="2"/>
      <c r="HN514" s="2"/>
      <c r="HO514" s="2"/>
      <c r="HP514" s="2"/>
      <c r="HQ514" s="2"/>
      <c r="HR514" s="2"/>
      <c r="HS514" s="2"/>
      <c r="HT514" s="2"/>
      <c r="HU514" s="2"/>
      <c r="HV514" s="2"/>
      <c r="HW514" s="2"/>
      <c r="HX514" s="2"/>
      <c r="HY514" s="2"/>
      <c r="HZ514" s="2"/>
      <c r="IA514" s="2"/>
      <c r="IB514" s="2"/>
      <c r="IC514" s="2"/>
      <c r="ID514" s="2"/>
      <c r="IE514" s="2"/>
      <c r="IF514" s="2"/>
      <c r="IG514" s="2"/>
      <c r="IH514" s="2"/>
    </row>
    <row r="515" spans="1:242" s="33" customFormat="1" ht="12.75" x14ac:dyDescent="0.2">
      <c r="A515" s="8"/>
      <c r="B515" s="7"/>
      <c r="C515" s="7"/>
      <c r="D515" s="7"/>
      <c r="E515" s="6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  <c r="CB515" s="2"/>
      <c r="CC515" s="2"/>
      <c r="CD515" s="2"/>
      <c r="CE515" s="2"/>
      <c r="CF515" s="2"/>
      <c r="CG515" s="2"/>
      <c r="CH515" s="2"/>
      <c r="CI515" s="2"/>
      <c r="CJ515" s="2"/>
      <c r="CK515" s="2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  <c r="CW515" s="2"/>
      <c r="CX515" s="2"/>
      <c r="CY515" s="2"/>
      <c r="CZ515" s="2"/>
      <c r="DA515" s="2"/>
      <c r="DB515" s="2"/>
      <c r="DC515" s="2"/>
      <c r="DD515" s="2"/>
      <c r="DE515" s="2"/>
      <c r="DF515" s="2"/>
      <c r="DG515" s="2"/>
      <c r="DH515" s="2"/>
      <c r="DI515" s="2"/>
      <c r="DJ515" s="2"/>
      <c r="DK515" s="2"/>
      <c r="DL515" s="2"/>
      <c r="DM515" s="2"/>
      <c r="DN515" s="2"/>
      <c r="DO515" s="2"/>
      <c r="DP515" s="2"/>
      <c r="DQ515" s="2"/>
      <c r="DR515" s="2"/>
      <c r="DS515" s="2"/>
      <c r="DT515" s="2"/>
      <c r="DU515" s="2"/>
      <c r="DV515" s="2"/>
      <c r="DW515" s="2"/>
      <c r="DX515" s="2"/>
      <c r="DY515" s="2"/>
      <c r="DZ515" s="2"/>
      <c r="EA515" s="2"/>
      <c r="EB515" s="2"/>
      <c r="EC515" s="2"/>
      <c r="ED515" s="2"/>
      <c r="EE515" s="2"/>
      <c r="EF515" s="2"/>
      <c r="EG515" s="2"/>
      <c r="EH515" s="2"/>
      <c r="EI515" s="2"/>
      <c r="EJ515" s="2"/>
      <c r="EK515" s="2"/>
      <c r="EL515" s="2"/>
      <c r="EM515" s="2"/>
      <c r="EN515" s="2"/>
      <c r="EO515" s="2"/>
      <c r="EP515" s="2"/>
      <c r="EQ515" s="2"/>
      <c r="ER515" s="2"/>
      <c r="ES515" s="2"/>
      <c r="ET515" s="2"/>
      <c r="EU515" s="2"/>
      <c r="EV515" s="2"/>
      <c r="EW515" s="2"/>
      <c r="EX515" s="2"/>
      <c r="EY515" s="2"/>
      <c r="EZ515" s="2"/>
      <c r="FA515" s="2"/>
      <c r="FB515" s="2"/>
      <c r="FC515" s="2"/>
      <c r="FD515" s="2"/>
      <c r="FE515" s="2"/>
      <c r="FF515" s="2"/>
      <c r="FG515" s="2"/>
      <c r="FH515" s="2"/>
      <c r="FI515" s="2"/>
      <c r="FJ515" s="2"/>
      <c r="FK515" s="2"/>
      <c r="FL515" s="2"/>
      <c r="FM515" s="2"/>
      <c r="FN515" s="2"/>
      <c r="FO515" s="2"/>
      <c r="FP515" s="2"/>
      <c r="FQ515" s="2"/>
      <c r="FR515" s="2"/>
      <c r="FS515" s="2"/>
      <c r="FT515" s="2"/>
      <c r="FU515" s="2"/>
      <c r="FV515" s="2"/>
      <c r="FW515" s="2"/>
      <c r="FX515" s="2"/>
      <c r="FY515" s="2"/>
      <c r="FZ515" s="2"/>
      <c r="GA515" s="2"/>
      <c r="GB515" s="2"/>
      <c r="GC515" s="2"/>
      <c r="GD515" s="2"/>
      <c r="GE515" s="2"/>
      <c r="GF515" s="2"/>
      <c r="GG515" s="2"/>
      <c r="GH515" s="2"/>
      <c r="GI515" s="2"/>
      <c r="GJ515" s="2"/>
      <c r="GK515" s="2"/>
      <c r="GL515" s="2"/>
      <c r="GM515" s="2"/>
      <c r="GN515" s="2"/>
      <c r="GO515" s="2"/>
      <c r="GP515" s="2"/>
      <c r="GQ515" s="2"/>
      <c r="GR515" s="2"/>
      <c r="GS515" s="2"/>
      <c r="GT515" s="2"/>
      <c r="GU515" s="2"/>
      <c r="GV515" s="2"/>
      <c r="GW515" s="2"/>
      <c r="GX515" s="2"/>
      <c r="GY515" s="2"/>
      <c r="GZ515" s="2"/>
      <c r="HA515" s="2"/>
      <c r="HB515" s="2"/>
      <c r="HC515" s="2"/>
      <c r="HD515" s="2"/>
      <c r="HE515" s="2"/>
      <c r="HF515" s="2"/>
      <c r="HG515" s="2"/>
      <c r="HH515" s="2"/>
      <c r="HI515" s="2"/>
      <c r="HJ515" s="2"/>
      <c r="HK515" s="2"/>
      <c r="HL515" s="2"/>
      <c r="HM515" s="2"/>
      <c r="HN515" s="2"/>
      <c r="HO515" s="2"/>
      <c r="HP515" s="2"/>
      <c r="HQ515" s="2"/>
      <c r="HR515" s="2"/>
      <c r="HS515" s="2"/>
      <c r="HT515" s="2"/>
      <c r="HU515" s="2"/>
      <c r="HV515" s="2"/>
      <c r="HW515" s="2"/>
      <c r="HX515" s="2"/>
      <c r="HY515" s="2"/>
      <c r="HZ515" s="2"/>
      <c r="IA515" s="2"/>
      <c r="IB515" s="2"/>
      <c r="IC515" s="2"/>
      <c r="ID515" s="2"/>
      <c r="IE515" s="2"/>
      <c r="IF515" s="2"/>
      <c r="IG515" s="2"/>
      <c r="IH515" s="2"/>
    </row>
    <row r="516" spans="1:242" s="33" customFormat="1" ht="12.75" x14ac:dyDescent="0.2">
      <c r="A516" s="8"/>
      <c r="B516" s="7"/>
      <c r="C516" s="7"/>
      <c r="D516" s="7"/>
      <c r="E516" s="6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  <c r="CH516" s="2"/>
      <c r="CI516" s="2"/>
      <c r="CJ516" s="2"/>
      <c r="CK516" s="2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  <c r="CW516" s="2"/>
      <c r="CX516" s="2"/>
      <c r="CY516" s="2"/>
      <c r="CZ516" s="2"/>
      <c r="DA516" s="2"/>
      <c r="DB516" s="2"/>
      <c r="DC516" s="2"/>
      <c r="DD516" s="2"/>
      <c r="DE516" s="2"/>
      <c r="DF516" s="2"/>
      <c r="DG516" s="2"/>
      <c r="DH516" s="2"/>
      <c r="DI516" s="2"/>
      <c r="DJ516" s="2"/>
      <c r="DK516" s="2"/>
      <c r="DL516" s="2"/>
      <c r="DM516" s="2"/>
      <c r="DN516" s="2"/>
      <c r="DO516" s="2"/>
      <c r="DP516" s="2"/>
      <c r="DQ516" s="2"/>
      <c r="DR516" s="2"/>
      <c r="DS516" s="2"/>
      <c r="DT516" s="2"/>
      <c r="DU516" s="2"/>
      <c r="DV516" s="2"/>
      <c r="DW516" s="2"/>
      <c r="DX516" s="2"/>
      <c r="DY516" s="2"/>
      <c r="DZ516" s="2"/>
      <c r="EA516" s="2"/>
      <c r="EB516" s="2"/>
      <c r="EC516" s="2"/>
      <c r="ED516" s="2"/>
      <c r="EE516" s="2"/>
      <c r="EF516" s="2"/>
      <c r="EG516" s="2"/>
      <c r="EH516" s="2"/>
      <c r="EI516" s="2"/>
      <c r="EJ516" s="2"/>
      <c r="EK516" s="2"/>
      <c r="EL516" s="2"/>
      <c r="EM516" s="2"/>
      <c r="EN516" s="2"/>
      <c r="EO516" s="2"/>
      <c r="EP516" s="2"/>
      <c r="EQ516" s="2"/>
      <c r="ER516" s="2"/>
      <c r="ES516" s="2"/>
      <c r="ET516" s="2"/>
      <c r="EU516" s="2"/>
      <c r="EV516" s="2"/>
      <c r="EW516" s="2"/>
      <c r="EX516" s="2"/>
      <c r="EY516" s="2"/>
      <c r="EZ516" s="2"/>
      <c r="FA516" s="2"/>
      <c r="FB516" s="2"/>
      <c r="FC516" s="2"/>
      <c r="FD516" s="2"/>
      <c r="FE516" s="2"/>
      <c r="FF516" s="2"/>
      <c r="FG516" s="2"/>
      <c r="FH516" s="2"/>
      <c r="FI516" s="2"/>
      <c r="FJ516" s="2"/>
      <c r="FK516" s="2"/>
      <c r="FL516" s="2"/>
      <c r="FM516" s="2"/>
      <c r="FN516" s="2"/>
      <c r="FO516" s="2"/>
      <c r="FP516" s="2"/>
      <c r="FQ516" s="2"/>
      <c r="FR516" s="2"/>
      <c r="FS516" s="2"/>
      <c r="FT516" s="2"/>
      <c r="FU516" s="2"/>
      <c r="FV516" s="2"/>
      <c r="FW516" s="2"/>
      <c r="FX516" s="2"/>
      <c r="FY516" s="2"/>
      <c r="FZ516" s="2"/>
      <c r="GA516" s="2"/>
      <c r="GB516" s="2"/>
      <c r="GC516" s="2"/>
      <c r="GD516" s="2"/>
      <c r="GE516" s="2"/>
      <c r="GF516" s="2"/>
      <c r="GG516" s="2"/>
      <c r="GH516" s="2"/>
      <c r="GI516" s="2"/>
      <c r="GJ516" s="2"/>
      <c r="GK516" s="2"/>
      <c r="GL516" s="2"/>
      <c r="GM516" s="2"/>
      <c r="GN516" s="2"/>
      <c r="GO516" s="2"/>
      <c r="GP516" s="2"/>
      <c r="GQ516" s="2"/>
      <c r="GR516" s="2"/>
      <c r="GS516" s="2"/>
      <c r="GT516" s="2"/>
      <c r="GU516" s="2"/>
      <c r="GV516" s="2"/>
      <c r="GW516" s="2"/>
      <c r="GX516" s="2"/>
      <c r="GY516" s="2"/>
      <c r="GZ516" s="2"/>
      <c r="HA516" s="2"/>
      <c r="HB516" s="2"/>
      <c r="HC516" s="2"/>
      <c r="HD516" s="2"/>
      <c r="HE516" s="2"/>
      <c r="HF516" s="2"/>
      <c r="HG516" s="2"/>
      <c r="HH516" s="2"/>
      <c r="HI516" s="2"/>
      <c r="HJ516" s="2"/>
      <c r="HK516" s="2"/>
      <c r="HL516" s="2"/>
      <c r="HM516" s="2"/>
      <c r="HN516" s="2"/>
      <c r="HO516" s="2"/>
      <c r="HP516" s="2"/>
      <c r="HQ516" s="2"/>
      <c r="HR516" s="2"/>
      <c r="HS516" s="2"/>
      <c r="HT516" s="2"/>
      <c r="HU516" s="2"/>
      <c r="HV516" s="2"/>
      <c r="HW516" s="2"/>
      <c r="HX516" s="2"/>
      <c r="HY516" s="2"/>
      <c r="HZ516" s="2"/>
      <c r="IA516" s="2"/>
      <c r="IB516" s="2"/>
      <c r="IC516" s="2"/>
      <c r="ID516" s="2"/>
      <c r="IE516" s="2"/>
      <c r="IF516" s="2"/>
      <c r="IG516" s="2"/>
      <c r="IH516" s="2"/>
    </row>
    <row r="517" spans="1:242" s="33" customFormat="1" ht="12.75" x14ac:dyDescent="0.2">
      <c r="A517" s="8"/>
      <c r="B517" s="7"/>
      <c r="C517" s="7"/>
      <c r="D517" s="7"/>
      <c r="E517" s="6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  <c r="CW517" s="2"/>
      <c r="CX517" s="2"/>
      <c r="CY517" s="2"/>
      <c r="CZ517" s="2"/>
      <c r="DA517" s="2"/>
      <c r="DB517" s="2"/>
      <c r="DC517" s="2"/>
      <c r="DD517" s="2"/>
      <c r="DE517" s="2"/>
      <c r="DF517" s="2"/>
      <c r="DG517" s="2"/>
      <c r="DH517" s="2"/>
      <c r="DI517" s="2"/>
      <c r="DJ517" s="2"/>
      <c r="DK517" s="2"/>
      <c r="DL517" s="2"/>
      <c r="DM517" s="2"/>
      <c r="DN517" s="2"/>
      <c r="DO517" s="2"/>
      <c r="DP517" s="2"/>
      <c r="DQ517" s="2"/>
      <c r="DR517" s="2"/>
      <c r="DS517" s="2"/>
      <c r="DT517" s="2"/>
      <c r="DU517" s="2"/>
      <c r="DV517" s="2"/>
      <c r="DW517" s="2"/>
      <c r="DX517" s="2"/>
      <c r="DY517" s="2"/>
      <c r="DZ517" s="2"/>
      <c r="EA517" s="2"/>
      <c r="EB517" s="2"/>
      <c r="EC517" s="2"/>
      <c r="ED517" s="2"/>
      <c r="EE517" s="2"/>
      <c r="EF517" s="2"/>
      <c r="EG517" s="2"/>
      <c r="EH517" s="2"/>
      <c r="EI517" s="2"/>
      <c r="EJ517" s="2"/>
      <c r="EK517" s="2"/>
      <c r="EL517" s="2"/>
      <c r="EM517" s="2"/>
      <c r="EN517" s="2"/>
      <c r="EO517" s="2"/>
      <c r="EP517" s="2"/>
      <c r="EQ517" s="2"/>
      <c r="ER517" s="2"/>
      <c r="ES517" s="2"/>
      <c r="ET517" s="2"/>
      <c r="EU517" s="2"/>
      <c r="EV517" s="2"/>
      <c r="EW517" s="2"/>
      <c r="EX517" s="2"/>
      <c r="EY517" s="2"/>
      <c r="EZ517" s="2"/>
      <c r="FA517" s="2"/>
      <c r="FB517" s="2"/>
      <c r="FC517" s="2"/>
      <c r="FD517" s="2"/>
      <c r="FE517" s="2"/>
      <c r="FF517" s="2"/>
      <c r="FG517" s="2"/>
      <c r="FH517" s="2"/>
      <c r="FI517" s="2"/>
      <c r="FJ517" s="2"/>
      <c r="FK517" s="2"/>
      <c r="FL517" s="2"/>
      <c r="FM517" s="2"/>
      <c r="FN517" s="2"/>
      <c r="FO517" s="2"/>
      <c r="FP517" s="2"/>
      <c r="FQ517" s="2"/>
      <c r="FR517" s="2"/>
      <c r="FS517" s="2"/>
      <c r="FT517" s="2"/>
      <c r="FU517" s="2"/>
      <c r="FV517" s="2"/>
      <c r="FW517" s="2"/>
      <c r="FX517" s="2"/>
      <c r="FY517" s="2"/>
      <c r="FZ517" s="2"/>
      <c r="GA517" s="2"/>
      <c r="GB517" s="2"/>
      <c r="GC517" s="2"/>
      <c r="GD517" s="2"/>
      <c r="GE517" s="2"/>
      <c r="GF517" s="2"/>
      <c r="GG517" s="2"/>
      <c r="GH517" s="2"/>
      <c r="GI517" s="2"/>
      <c r="GJ517" s="2"/>
      <c r="GK517" s="2"/>
      <c r="GL517" s="2"/>
      <c r="GM517" s="2"/>
      <c r="GN517" s="2"/>
      <c r="GO517" s="2"/>
      <c r="GP517" s="2"/>
      <c r="GQ517" s="2"/>
      <c r="GR517" s="2"/>
      <c r="GS517" s="2"/>
      <c r="GT517" s="2"/>
      <c r="GU517" s="2"/>
      <c r="GV517" s="2"/>
      <c r="GW517" s="2"/>
      <c r="GX517" s="2"/>
      <c r="GY517" s="2"/>
      <c r="GZ517" s="2"/>
      <c r="HA517" s="2"/>
      <c r="HB517" s="2"/>
      <c r="HC517" s="2"/>
      <c r="HD517" s="2"/>
      <c r="HE517" s="2"/>
      <c r="HF517" s="2"/>
      <c r="HG517" s="2"/>
      <c r="HH517" s="2"/>
      <c r="HI517" s="2"/>
      <c r="HJ517" s="2"/>
      <c r="HK517" s="2"/>
      <c r="HL517" s="2"/>
      <c r="HM517" s="2"/>
      <c r="HN517" s="2"/>
      <c r="HO517" s="2"/>
      <c r="HP517" s="2"/>
      <c r="HQ517" s="2"/>
      <c r="HR517" s="2"/>
      <c r="HS517" s="2"/>
      <c r="HT517" s="2"/>
      <c r="HU517" s="2"/>
      <c r="HV517" s="2"/>
      <c r="HW517" s="2"/>
      <c r="HX517" s="2"/>
      <c r="HY517" s="2"/>
      <c r="HZ517" s="2"/>
      <c r="IA517" s="2"/>
      <c r="IB517" s="2"/>
      <c r="IC517" s="2"/>
      <c r="ID517" s="2"/>
      <c r="IE517" s="2"/>
      <c r="IF517" s="2"/>
      <c r="IG517" s="2"/>
      <c r="IH517" s="2"/>
    </row>
    <row r="518" spans="1:242" s="33" customFormat="1" ht="12.75" x14ac:dyDescent="0.2">
      <c r="A518" s="8"/>
      <c r="B518" s="7"/>
      <c r="C518" s="7"/>
      <c r="D518" s="7"/>
      <c r="E518" s="6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  <c r="CH518" s="2"/>
      <c r="CI518" s="2"/>
      <c r="CJ518" s="2"/>
      <c r="CK518" s="2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  <c r="CW518" s="2"/>
      <c r="CX518" s="2"/>
      <c r="CY518" s="2"/>
      <c r="CZ518" s="2"/>
      <c r="DA518" s="2"/>
      <c r="DB518" s="2"/>
      <c r="DC518" s="2"/>
      <c r="DD518" s="2"/>
      <c r="DE518" s="2"/>
      <c r="DF518" s="2"/>
      <c r="DG518" s="2"/>
      <c r="DH518" s="2"/>
      <c r="DI518" s="2"/>
      <c r="DJ518" s="2"/>
      <c r="DK518" s="2"/>
      <c r="DL518" s="2"/>
      <c r="DM518" s="2"/>
      <c r="DN518" s="2"/>
      <c r="DO518" s="2"/>
      <c r="DP518" s="2"/>
      <c r="DQ518" s="2"/>
      <c r="DR518" s="2"/>
      <c r="DS518" s="2"/>
      <c r="DT518" s="2"/>
      <c r="DU518" s="2"/>
      <c r="DV518" s="2"/>
      <c r="DW518" s="2"/>
      <c r="DX518" s="2"/>
      <c r="DY518" s="2"/>
      <c r="DZ518" s="2"/>
      <c r="EA518" s="2"/>
      <c r="EB518" s="2"/>
      <c r="EC518" s="2"/>
      <c r="ED518" s="2"/>
      <c r="EE518" s="2"/>
      <c r="EF518" s="2"/>
      <c r="EG518" s="2"/>
      <c r="EH518" s="2"/>
      <c r="EI518" s="2"/>
      <c r="EJ518" s="2"/>
      <c r="EK518" s="2"/>
      <c r="EL518" s="2"/>
      <c r="EM518" s="2"/>
      <c r="EN518" s="2"/>
      <c r="EO518" s="2"/>
      <c r="EP518" s="2"/>
      <c r="EQ518" s="2"/>
      <c r="ER518" s="2"/>
      <c r="ES518" s="2"/>
      <c r="ET518" s="2"/>
      <c r="EU518" s="2"/>
      <c r="EV518" s="2"/>
      <c r="EW518" s="2"/>
      <c r="EX518" s="2"/>
      <c r="EY518" s="2"/>
      <c r="EZ518" s="2"/>
      <c r="FA518" s="2"/>
      <c r="FB518" s="2"/>
      <c r="FC518" s="2"/>
      <c r="FD518" s="2"/>
      <c r="FE518" s="2"/>
      <c r="FF518" s="2"/>
      <c r="FG518" s="2"/>
      <c r="FH518" s="2"/>
      <c r="FI518" s="2"/>
      <c r="FJ518" s="2"/>
      <c r="FK518" s="2"/>
      <c r="FL518" s="2"/>
      <c r="FM518" s="2"/>
      <c r="FN518" s="2"/>
      <c r="FO518" s="2"/>
      <c r="FP518" s="2"/>
      <c r="FQ518" s="2"/>
      <c r="FR518" s="2"/>
      <c r="FS518" s="2"/>
      <c r="FT518" s="2"/>
      <c r="FU518" s="2"/>
      <c r="FV518" s="2"/>
      <c r="FW518" s="2"/>
      <c r="FX518" s="2"/>
      <c r="FY518" s="2"/>
      <c r="FZ518" s="2"/>
      <c r="GA518" s="2"/>
      <c r="GB518" s="2"/>
      <c r="GC518" s="2"/>
      <c r="GD518" s="2"/>
      <c r="GE518" s="2"/>
      <c r="GF518" s="2"/>
      <c r="GG518" s="2"/>
      <c r="GH518" s="2"/>
      <c r="GI518" s="2"/>
      <c r="GJ518" s="2"/>
      <c r="GK518" s="2"/>
      <c r="GL518" s="2"/>
      <c r="GM518" s="2"/>
      <c r="GN518" s="2"/>
      <c r="GO518" s="2"/>
      <c r="GP518" s="2"/>
      <c r="GQ518" s="2"/>
      <c r="GR518" s="2"/>
      <c r="GS518" s="2"/>
      <c r="GT518" s="2"/>
      <c r="GU518" s="2"/>
      <c r="GV518" s="2"/>
      <c r="GW518" s="2"/>
      <c r="GX518" s="2"/>
      <c r="GY518" s="2"/>
      <c r="GZ518" s="2"/>
      <c r="HA518" s="2"/>
      <c r="HB518" s="2"/>
      <c r="HC518" s="2"/>
      <c r="HD518" s="2"/>
      <c r="HE518" s="2"/>
      <c r="HF518" s="2"/>
      <c r="HG518" s="2"/>
      <c r="HH518" s="2"/>
      <c r="HI518" s="2"/>
      <c r="HJ518" s="2"/>
      <c r="HK518" s="2"/>
      <c r="HL518" s="2"/>
      <c r="HM518" s="2"/>
      <c r="HN518" s="2"/>
      <c r="HO518" s="2"/>
      <c r="HP518" s="2"/>
      <c r="HQ518" s="2"/>
      <c r="HR518" s="2"/>
      <c r="HS518" s="2"/>
      <c r="HT518" s="2"/>
      <c r="HU518" s="2"/>
      <c r="HV518" s="2"/>
      <c r="HW518" s="2"/>
      <c r="HX518" s="2"/>
      <c r="HY518" s="2"/>
      <c r="HZ518" s="2"/>
      <c r="IA518" s="2"/>
      <c r="IB518" s="2"/>
      <c r="IC518" s="2"/>
      <c r="ID518" s="2"/>
      <c r="IE518" s="2"/>
      <c r="IF518" s="2"/>
      <c r="IG518" s="2"/>
      <c r="IH518" s="2"/>
    </row>
    <row r="519" spans="1:242" s="33" customFormat="1" ht="12.75" x14ac:dyDescent="0.2">
      <c r="A519" s="8"/>
      <c r="B519" s="7"/>
      <c r="C519" s="7"/>
      <c r="D519" s="7"/>
      <c r="E519" s="6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  <c r="CB519" s="2"/>
      <c r="CC519" s="2"/>
      <c r="CD519" s="2"/>
      <c r="CE519" s="2"/>
      <c r="CF519" s="2"/>
      <c r="CG519" s="2"/>
      <c r="CH519" s="2"/>
      <c r="CI519" s="2"/>
      <c r="CJ519" s="2"/>
      <c r="CK519" s="2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  <c r="CW519" s="2"/>
      <c r="CX519" s="2"/>
      <c r="CY519" s="2"/>
      <c r="CZ519" s="2"/>
      <c r="DA519" s="2"/>
      <c r="DB519" s="2"/>
      <c r="DC519" s="2"/>
      <c r="DD519" s="2"/>
      <c r="DE519" s="2"/>
      <c r="DF519" s="2"/>
      <c r="DG519" s="2"/>
      <c r="DH519" s="2"/>
      <c r="DI519" s="2"/>
      <c r="DJ519" s="2"/>
      <c r="DK519" s="2"/>
      <c r="DL519" s="2"/>
      <c r="DM519" s="2"/>
      <c r="DN519" s="2"/>
      <c r="DO519" s="2"/>
      <c r="DP519" s="2"/>
      <c r="DQ519" s="2"/>
      <c r="DR519" s="2"/>
      <c r="DS519" s="2"/>
      <c r="DT519" s="2"/>
      <c r="DU519" s="2"/>
      <c r="DV519" s="2"/>
      <c r="DW519" s="2"/>
      <c r="DX519" s="2"/>
      <c r="DY519" s="2"/>
      <c r="DZ519" s="2"/>
      <c r="EA519" s="2"/>
      <c r="EB519" s="2"/>
      <c r="EC519" s="2"/>
      <c r="ED519" s="2"/>
      <c r="EE519" s="2"/>
      <c r="EF519" s="2"/>
      <c r="EG519" s="2"/>
      <c r="EH519" s="2"/>
      <c r="EI519" s="2"/>
      <c r="EJ519" s="2"/>
      <c r="EK519" s="2"/>
      <c r="EL519" s="2"/>
      <c r="EM519" s="2"/>
      <c r="EN519" s="2"/>
      <c r="EO519" s="2"/>
      <c r="EP519" s="2"/>
      <c r="EQ519" s="2"/>
      <c r="ER519" s="2"/>
      <c r="ES519" s="2"/>
      <c r="ET519" s="2"/>
      <c r="EU519" s="2"/>
      <c r="EV519" s="2"/>
      <c r="EW519" s="2"/>
      <c r="EX519" s="2"/>
      <c r="EY519" s="2"/>
      <c r="EZ519" s="2"/>
      <c r="FA519" s="2"/>
      <c r="FB519" s="2"/>
      <c r="FC519" s="2"/>
      <c r="FD519" s="2"/>
      <c r="FE519" s="2"/>
      <c r="FF519" s="2"/>
      <c r="FG519" s="2"/>
      <c r="FH519" s="2"/>
      <c r="FI519" s="2"/>
      <c r="FJ519" s="2"/>
      <c r="FK519" s="2"/>
      <c r="FL519" s="2"/>
      <c r="FM519" s="2"/>
      <c r="FN519" s="2"/>
      <c r="FO519" s="2"/>
      <c r="FP519" s="2"/>
      <c r="FQ519" s="2"/>
      <c r="FR519" s="2"/>
      <c r="FS519" s="2"/>
      <c r="FT519" s="2"/>
      <c r="FU519" s="2"/>
      <c r="FV519" s="2"/>
      <c r="FW519" s="2"/>
      <c r="FX519" s="2"/>
      <c r="FY519" s="2"/>
      <c r="FZ519" s="2"/>
      <c r="GA519" s="2"/>
      <c r="GB519" s="2"/>
      <c r="GC519" s="2"/>
      <c r="GD519" s="2"/>
      <c r="GE519" s="2"/>
      <c r="GF519" s="2"/>
      <c r="GG519" s="2"/>
      <c r="GH519" s="2"/>
      <c r="GI519" s="2"/>
      <c r="GJ519" s="2"/>
      <c r="GK519" s="2"/>
      <c r="GL519" s="2"/>
      <c r="GM519" s="2"/>
      <c r="GN519" s="2"/>
      <c r="GO519" s="2"/>
      <c r="GP519" s="2"/>
      <c r="GQ519" s="2"/>
      <c r="GR519" s="2"/>
      <c r="GS519" s="2"/>
      <c r="GT519" s="2"/>
      <c r="GU519" s="2"/>
      <c r="GV519" s="2"/>
      <c r="GW519" s="2"/>
      <c r="GX519" s="2"/>
      <c r="GY519" s="2"/>
      <c r="GZ519" s="2"/>
      <c r="HA519" s="2"/>
      <c r="HB519" s="2"/>
      <c r="HC519" s="2"/>
      <c r="HD519" s="2"/>
      <c r="HE519" s="2"/>
      <c r="HF519" s="2"/>
      <c r="HG519" s="2"/>
      <c r="HH519" s="2"/>
      <c r="HI519" s="2"/>
      <c r="HJ519" s="2"/>
      <c r="HK519" s="2"/>
      <c r="HL519" s="2"/>
      <c r="HM519" s="2"/>
      <c r="HN519" s="2"/>
      <c r="HO519" s="2"/>
      <c r="HP519" s="2"/>
      <c r="HQ519" s="2"/>
      <c r="HR519" s="2"/>
      <c r="HS519" s="2"/>
      <c r="HT519" s="2"/>
      <c r="HU519" s="2"/>
      <c r="HV519" s="2"/>
      <c r="HW519" s="2"/>
      <c r="HX519" s="2"/>
      <c r="HY519" s="2"/>
      <c r="HZ519" s="2"/>
      <c r="IA519" s="2"/>
      <c r="IB519" s="2"/>
      <c r="IC519" s="2"/>
      <c r="ID519" s="2"/>
      <c r="IE519" s="2"/>
      <c r="IF519" s="2"/>
      <c r="IG519" s="2"/>
      <c r="IH519" s="2"/>
    </row>
    <row r="520" spans="1:242" s="33" customFormat="1" ht="12.75" x14ac:dyDescent="0.2">
      <c r="A520" s="8"/>
      <c r="B520" s="7"/>
      <c r="C520" s="7"/>
      <c r="D520" s="7"/>
      <c r="E520" s="6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  <c r="CB520" s="2"/>
      <c r="CC520" s="2"/>
      <c r="CD520" s="2"/>
      <c r="CE520" s="2"/>
      <c r="CF520" s="2"/>
      <c r="CG520" s="2"/>
      <c r="CH520" s="2"/>
      <c r="CI520" s="2"/>
      <c r="CJ520" s="2"/>
      <c r="CK520" s="2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  <c r="CZ520" s="2"/>
      <c r="DA520" s="2"/>
      <c r="DB520" s="2"/>
      <c r="DC520" s="2"/>
      <c r="DD520" s="2"/>
      <c r="DE520" s="2"/>
      <c r="DF520" s="2"/>
      <c r="DG520" s="2"/>
      <c r="DH520" s="2"/>
      <c r="DI520" s="2"/>
      <c r="DJ520" s="2"/>
      <c r="DK520" s="2"/>
      <c r="DL520" s="2"/>
      <c r="DM520" s="2"/>
      <c r="DN520" s="2"/>
      <c r="DO520" s="2"/>
      <c r="DP520" s="2"/>
      <c r="DQ520" s="2"/>
      <c r="DR520" s="2"/>
      <c r="DS520" s="2"/>
      <c r="DT520" s="2"/>
      <c r="DU520" s="2"/>
      <c r="DV520" s="2"/>
      <c r="DW520" s="2"/>
      <c r="DX520" s="2"/>
      <c r="DY520" s="2"/>
      <c r="DZ520" s="2"/>
      <c r="EA520" s="2"/>
      <c r="EB520" s="2"/>
      <c r="EC520" s="2"/>
      <c r="ED520" s="2"/>
      <c r="EE520" s="2"/>
      <c r="EF520" s="2"/>
      <c r="EG520" s="2"/>
      <c r="EH520" s="2"/>
      <c r="EI520" s="2"/>
      <c r="EJ520" s="2"/>
      <c r="EK520" s="2"/>
      <c r="EL520" s="2"/>
      <c r="EM520" s="2"/>
      <c r="EN520" s="2"/>
      <c r="EO520" s="2"/>
      <c r="EP520" s="2"/>
      <c r="EQ520" s="2"/>
      <c r="ER520" s="2"/>
      <c r="ES520" s="2"/>
      <c r="ET520" s="2"/>
      <c r="EU520" s="2"/>
      <c r="EV520" s="2"/>
      <c r="EW520" s="2"/>
      <c r="EX520" s="2"/>
      <c r="EY520" s="2"/>
      <c r="EZ520" s="2"/>
      <c r="FA520" s="2"/>
      <c r="FB520" s="2"/>
      <c r="FC520" s="2"/>
      <c r="FD520" s="2"/>
      <c r="FE520" s="2"/>
      <c r="FF520" s="2"/>
      <c r="FG520" s="2"/>
      <c r="FH520" s="2"/>
      <c r="FI520" s="2"/>
      <c r="FJ520" s="2"/>
      <c r="FK520" s="2"/>
      <c r="FL520" s="2"/>
      <c r="FM520" s="2"/>
      <c r="FN520" s="2"/>
      <c r="FO520" s="2"/>
      <c r="FP520" s="2"/>
      <c r="FQ520" s="2"/>
      <c r="FR520" s="2"/>
      <c r="FS520" s="2"/>
      <c r="FT520" s="2"/>
      <c r="FU520" s="2"/>
      <c r="FV520" s="2"/>
      <c r="FW520" s="2"/>
      <c r="FX520" s="2"/>
      <c r="FY520" s="2"/>
      <c r="FZ520" s="2"/>
      <c r="GA520" s="2"/>
      <c r="GB520" s="2"/>
      <c r="GC520" s="2"/>
      <c r="GD520" s="2"/>
      <c r="GE520" s="2"/>
      <c r="GF520" s="2"/>
      <c r="GG520" s="2"/>
      <c r="GH520" s="2"/>
      <c r="GI520" s="2"/>
      <c r="GJ520" s="2"/>
      <c r="GK520" s="2"/>
      <c r="GL520" s="2"/>
      <c r="GM520" s="2"/>
      <c r="GN520" s="2"/>
      <c r="GO520" s="2"/>
      <c r="GP520" s="2"/>
      <c r="GQ520" s="2"/>
      <c r="GR520" s="2"/>
      <c r="GS520" s="2"/>
      <c r="GT520" s="2"/>
      <c r="GU520" s="2"/>
      <c r="GV520" s="2"/>
      <c r="GW520" s="2"/>
      <c r="GX520" s="2"/>
      <c r="GY520" s="2"/>
      <c r="GZ520" s="2"/>
      <c r="HA520" s="2"/>
      <c r="HB520" s="2"/>
      <c r="HC520" s="2"/>
      <c r="HD520" s="2"/>
      <c r="HE520" s="2"/>
      <c r="HF520" s="2"/>
      <c r="HG520" s="2"/>
      <c r="HH520" s="2"/>
      <c r="HI520" s="2"/>
      <c r="HJ520" s="2"/>
      <c r="HK520" s="2"/>
      <c r="HL520" s="2"/>
      <c r="HM520" s="2"/>
      <c r="HN520" s="2"/>
      <c r="HO520" s="2"/>
      <c r="HP520" s="2"/>
      <c r="HQ520" s="2"/>
      <c r="HR520" s="2"/>
      <c r="HS520" s="2"/>
      <c r="HT520" s="2"/>
      <c r="HU520" s="2"/>
      <c r="HV520" s="2"/>
      <c r="HW520" s="2"/>
      <c r="HX520" s="2"/>
      <c r="HY520" s="2"/>
      <c r="HZ520" s="2"/>
      <c r="IA520" s="2"/>
      <c r="IB520" s="2"/>
      <c r="IC520" s="2"/>
      <c r="ID520" s="2"/>
      <c r="IE520" s="2"/>
      <c r="IF520" s="2"/>
      <c r="IG520" s="2"/>
      <c r="IH520" s="2"/>
    </row>
    <row r="521" spans="1:242" s="33" customFormat="1" ht="12.75" x14ac:dyDescent="0.2">
      <c r="A521" s="8"/>
      <c r="B521" s="7"/>
      <c r="C521" s="7"/>
      <c r="D521" s="7"/>
      <c r="E521" s="6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  <c r="CH521" s="2"/>
      <c r="CI521" s="2"/>
      <c r="CJ521" s="2"/>
      <c r="CK521" s="2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  <c r="CW521" s="2"/>
      <c r="CX521" s="2"/>
      <c r="CY521" s="2"/>
      <c r="CZ521" s="2"/>
      <c r="DA521" s="2"/>
      <c r="DB521" s="2"/>
      <c r="DC521" s="2"/>
      <c r="DD521" s="2"/>
      <c r="DE521" s="2"/>
      <c r="DF521" s="2"/>
      <c r="DG521" s="2"/>
      <c r="DH521" s="2"/>
      <c r="DI521" s="2"/>
      <c r="DJ521" s="2"/>
      <c r="DK521" s="2"/>
      <c r="DL521" s="2"/>
      <c r="DM521" s="2"/>
      <c r="DN521" s="2"/>
      <c r="DO521" s="2"/>
      <c r="DP521" s="2"/>
      <c r="DQ521" s="2"/>
      <c r="DR521" s="2"/>
      <c r="DS521" s="2"/>
      <c r="DT521" s="2"/>
      <c r="DU521" s="2"/>
      <c r="DV521" s="2"/>
      <c r="DW521" s="2"/>
      <c r="DX521" s="2"/>
      <c r="DY521" s="2"/>
      <c r="DZ521" s="2"/>
      <c r="EA521" s="2"/>
      <c r="EB521" s="2"/>
      <c r="EC521" s="2"/>
      <c r="ED521" s="2"/>
      <c r="EE521" s="2"/>
      <c r="EF521" s="2"/>
      <c r="EG521" s="2"/>
      <c r="EH521" s="2"/>
      <c r="EI521" s="2"/>
      <c r="EJ521" s="2"/>
      <c r="EK521" s="2"/>
      <c r="EL521" s="2"/>
      <c r="EM521" s="2"/>
      <c r="EN521" s="2"/>
      <c r="EO521" s="2"/>
      <c r="EP521" s="2"/>
      <c r="EQ521" s="2"/>
      <c r="ER521" s="2"/>
      <c r="ES521" s="2"/>
      <c r="ET521" s="2"/>
      <c r="EU521" s="2"/>
      <c r="EV521" s="2"/>
      <c r="EW521" s="2"/>
      <c r="EX521" s="2"/>
      <c r="EY521" s="2"/>
      <c r="EZ521" s="2"/>
      <c r="FA521" s="2"/>
      <c r="FB521" s="2"/>
      <c r="FC521" s="2"/>
      <c r="FD521" s="2"/>
      <c r="FE521" s="2"/>
      <c r="FF521" s="2"/>
      <c r="FG521" s="2"/>
      <c r="FH521" s="2"/>
      <c r="FI521" s="2"/>
      <c r="FJ521" s="2"/>
      <c r="FK521" s="2"/>
      <c r="FL521" s="2"/>
      <c r="FM521" s="2"/>
      <c r="FN521" s="2"/>
      <c r="FO521" s="2"/>
      <c r="FP521" s="2"/>
      <c r="FQ521" s="2"/>
      <c r="FR521" s="2"/>
      <c r="FS521" s="2"/>
      <c r="FT521" s="2"/>
      <c r="FU521" s="2"/>
      <c r="FV521" s="2"/>
      <c r="FW521" s="2"/>
      <c r="FX521" s="2"/>
      <c r="FY521" s="2"/>
      <c r="FZ521" s="2"/>
      <c r="GA521" s="2"/>
      <c r="GB521" s="2"/>
      <c r="GC521" s="2"/>
      <c r="GD521" s="2"/>
      <c r="GE521" s="2"/>
      <c r="GF521" s="2"/>
      <c r="GG521" s="2"/>
      <c r="GH521" s="2"/>
      <c r="GI521" s="2"/>
      <c r="GJ521" s="2"/>
      <c r="GK521" s="2"/>
      <c r="GL521" s="2"/>
      <c r="GM521" s="2"/>
      <c r="GN521" s="2"/>
      <c r="GO521" s="2"/>
      <c r="GP521" s="2"/>
      <c r="GQ521" s="2"/>
      <c r="GR521" s="2"/>
      <c r="GS521" s="2"/>
      <c r="GT521" s="2"/>
      <c r="GU521" s="2"/>
      <c r="GV521" s="2"/>
      <c r="GW521" s="2"/>
      <c r="GX521" s="2"/>
      <c r="GY521" s="2"/>
      <c r="GZ521" s="2"/>
      <c r="HA521" s="2"/>
      <c r="HB521" s="2"/>
      <c r="HC521" s="2"/>
      <c r="HD521" s="2"/>
      <c r="HE521" s="2"/>
      <c r="HF521" s="2"/>
      <c r="HG521" s="2"/>
      <c r="HH521" s="2"/>
      <c r="HI521" s="2"/>
      <c r="HJ521" s="2"/>
      <c r="HK521" s="2"/>
      <c r="HL521" s="2"/>
      <c r="HM521" s="2"/>
      <c r="HN521" s="2"/>
      <c r="HO521" s="2"/>
      <c r="HP521" s="2"/>
      <c r="HQ521" s="2"/>
      <c r="HR521" s="2"/>
      <c r="HS521" s="2"/>
      <c r="HT521" s="2"/>
      <c r="HU521" s="2"/>
      <c r="HV521" s="2"/>
      <c r="HW521" s="2"/>
      <c r="HX521" s="2"/>
      <c r="HY521" s="2"/>
      <c r="HZ521" s="2"/>
      <c r="IA521" s="2"/>
      <c r="IB521" s="2"/>
      <c r="IC521" s="2"/>
      <c r="ID521" s="2"/>
      <c r="IE521" s="2"/>
      <c r="IF521" s="2"/>
      <c r="IG521" s="2"/>
      <c r="IH521" s="2"/>
    </row>
    <row r="522" spans="1:242" s="33" customFormat="1" ht="12.75" x14ac:dyDescent="0.2">
      <c r="A522" s="8"/>
      <c r="B522" s="7"/>
      <c r="C522" s="7"/>
      <c r="D522" s="7"/>
      <c r="E522" s="6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  <c r="CB522" s="2"/>
      <c r="CC522" s="2"/>
      <c r="CD522" s="2"/>
      <c r="CE522" s="2"/>
      <c r="CF522" s="2"/>
      <c r="CG522" s="2"/>
      <c r="CH522" s="2"/>
      <c r="CI522" s="2"/>
      <c r="CJ522" s="2"/>
      <c r="CK522" s="2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  <c r="CW522" s="2"/>
      <c r="CX522" s="2"/>
      <c r="CY522" s="2"/>
      <c r="CZ522" s="2"/>
      <c r="DA522" s="2"/>
      <c r="DB522" s="2"/>
      <c r="DC522" s="2"/>
      <c r="DD522" s="2"/>
      <c r="DE522" s="2"/>
      <c r="DF522" s="2"/>
      <c r="DG522" s="2"/>
      <c r="DH522" s="2"/>
      <c r="DI522" s="2"/>
      <c r="DJ522" s="2"/>
      <c r="DK522" s="2"/>
      <c r="DL522" s="2"/>
      <c r="DM522" s="2"/>
      <c r="DN522" s="2"/>
      <c r="DO522" s="2"/>
      <c r="DP522" s="2"/>
      <c r="DQ522" s="2"/>
      <c r="DR522" s="2"/>
      <c r="DS522" s="2"/>
      <c r="DT522" s="2"/>
      <c r="DU522" s="2"/>
      <c r="DV522" s="2"/>
      <c r="DW522" s="2"/>
      <c r="DX522" s="2"/>
      <c r="DY522" s="2"/>
      <c r="DZ522" s="2"/>
      <c r="EA522" s="2"/>
      <c r="EB522" s="2"/>
      <c r="EC522" s="2"/>
      <c r="ED522" s="2"/>
      <c r="EE522" s="2"/>
      <c r="EF522" s="2"/>
      <c r="EG522" s="2"/>
      <c r="EH522" s="2"/>
      <c r="EI522" s="2"/>
      <c r="EJ522" s="2"/>
      <c r="EK522" s="2"/>
      <c r="EL522" s="2"/>
      <c r="EM522" s="2"/>
      <c r="EN522" s="2"/>
      <c r="EO522" s="2"/>
      <c r="EP522" s="2"/>
      <c r="EQ522" s="2"/>
      <c r="ER522" s="2"/>
      <c r="ES522" s="2"/>
      <c r="ET522" s="2"/>
      <c r="EU522" s="2"/>
      <c r="EV522" s="2"/>
      <c r="EW522" s="2"/>
      <c r="EX522" s="2"/>
      <c r="EY522" s="2"/>
      <c r="EZ522" s="2"/>
      <c r="FA522" s="2"/>
      <c r="FB522" s="2"/>
      <c r="FC522" s="2"/>
      <c r="FD522" s="2"/>
      <c r="FE522" s="2"/>
      <c r="FF522" s="2"/>
      <c r="FG522" s="2"/>
      <c r="FH522" s="2"/>
      <c r="FI522" s="2"/>
      <c r="FJ522" s="2"/>
      <c r="FK522" s="2"/>
      <c r="FL522" s="2"/>
      <c r="FM522" s="2"/>
      <c r="FN522" s="2"/>
      <c r="FO522" s="2"/>
      <c r="FP522" s="2"/>
      <c r="FQ522" s="2"/>
      <c r="FR522" s="2"/>
      <c r="FS522" s="2"/>
      <c r="FT522" s="2"/>
      <c r="FU522" s="2"/>
      <c r="FV522" s="2"/>
      <c r="FW522" s="2"/>
      <c r="FX522" s="2"/>
      <c r="FY522" s="2"/>
      <c r="FZ522" s="2"/>
      <c r="GA522" s="2"/>
      <c r="GB522" s="2"/>
      <c r="GC522" s="2"/>
      <c r="GD522" s="2"/>
      <c r="GE522" s="2"/>
      <c r="GF522" s="2"/>
      <c r="GG522" s="2"/>
      <c r="GH522" s="2"/>
      <c r="GI522" s="2"/>
      <c r="GJ522" s="2"/>
      <c r="GK522" s="2"/>
      <c r="GL522" s="2"/>
      <c r="GM522" s="2"/>
      <c r="GN522" s="2"/>
      <c r="GO522" s="2"/>
      <c r="GP522" s="2"/>
      <c r="GQ522" s="2"/>
      <c r="GR522" s="2"/>
      <c r="GS522" s="2"/>
      <c r="GT522" s="2"/>
      <c r="GU522" s="2"/>
      <c r="GV522" s="2"/>
      <c r="GW522" s="2"/>
      <c r="GX522" s="2"/>
      <c r="GY522" s="2"/>
      <c r="GZ522" s="2"/>
      <c r="HA522" s="2"/>
      <c r="HB522" s="2"/>
      <c r="HC522" s="2"/>
      <c r="HD522" s="2"/>
      <c r="HE522" s="2"/>
      <c r="HF522" s="2"/>
      <c r="HG522" s="2"/>
      <c r="HH522" s="2"/>
      <c r="HI522" s="2"/>
      <c r="HJ522" s="2"/>
      <c r="HK522" s="2"/>
      <c r="HL522" s="2"/>
      <c r="HM522" s="2"/>
      <c r="HN522" s="2"/>
      <c r="HO522" s="2"/>
      <c r="HP522" s="2"/>
      <c r="HQ522" s="2"/>
      <c r="HR522" s="2"/>
      <c r="HS522" s="2"/>
      <c r="HT522" s="2"/>
      <c r="HU522" s="2"/>
      <c r="HV522" s="2"/>
      <c r="HW522" s="2"/>
      <c r="HX522" s="2"/>
      <c r="HY522" s="2"/>
      <c r="HZ522" s="2"/>
      <c r="IA522" s="2"/>
      <c r="IB522" s="2"/>
      <c r="IC522" s="2"/>
      <c r="ID522" s="2"/>
      <c r="IE522" s="2"/>
      <c r="IF522" s="2"/>
      <c r="IG522" s="2"/>
      <c r="IH522" s="2"/>
    </row>
    <row r="523" spans="1:242" s="33" customFormat="1" ht="12.75" x14ac:dyDescent="0.2">
      <c r="A523" s="8"/>
      <c r="B523" s="7"/>
      <c r="C523" s="7"/>
      <c r="D523" s="7"/>
      <c r="E523" s="6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  <c r="CB523" s="2"/>
      <c r="CC523" s="2"/>
      <c r="CD523" s="2"/>
      <c r="CE523" s="2"/>
      <c r="CF523" s="2"/>
      <c r="CG523" s="2"/>
      <c r="CH523" s="2"/>
      <c r="CI523" s="2"/>
      <c r="CJ523" s="2"/>
      <c r="CK523" s="2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  <c r="CW523" s="2"/>
      <c r="CX523" s="2"/>
      <c r="CY523" s="2"/>
      <c r="CZ523" s="2"/>
      <c r="DA523" s="2"/>
      <c r="DB523" s="2"/>
      <c r="DC523" s="2"/>
      <c r="DD523" s="2"/>
      <c r="DE523" s="2"/>
      <c r="DF523" s="2"/>
      <c r="DG523" s="2"/>
      <c r="DH523" s="2"/>
      <c r="DI523" s="2"/>
      <c r="DJ523" s="2"/>
      <c r="DK523" s="2"/>
      <c r="DL523" s="2"/>
      <c r="DM523" s="2"/>
      <c r="DN523" s="2"/>
      <c r="DO523" s="2"/>
      <c r="DP523" s="2"/>
      <c r="DQ523" s="2"/>
      <c r="DR523" s="2"/>
      <c r="DS523" s="2"/>
      <c r="DT523" s="2"/>
      <c r="DU523" s="2"/>
      <c r="DV523" s="2"/>
      <c r="DW523" s="2"/>
      <c r="DX523" s="2"/>
      <c r="DY523" s="2"/>
      <c r="DZ523" s="2"/>
      <c r="EA523" s="2"/>
      <c r="EB523" s="2"/>
      <c r="EC523" s="2"/>
      <c r="ED523" s="2"/>
      <c r="EE523" s="2"/>
      <c r="EF523" s="2"/>
      <c r="EG523" s="2"/>
      <c r="EH523" s="2"/>
      <c r="EI523" s="2"/>
      <c r="EJ523" s="2"/>
      <c r="EK523" s="2"/>
      <c r="EL523" s="2"/>
      <c r="EM523" s="2"/>
      <c r="EN523" s="2"/>
      <c r="EO523" s="2"/>
      <c r="EP523" s="2"/>
      <c r="EQ523" s="2"/>
      <c r="ER523" s="2"/>
      <c r="ES523" s="2"/>
      <c r="ET523" s="2"/>
      <c r="EU523" s="2"/>
      <c r="EV523" s="2"/>
      <c r="EW523" s="2"/>
      <c r="EX523" s="2"/>
      <c r="EY523" s="2"/>
      <c r="EZ523" s="2"/>
      <c r="FA523" s="2"/>
      <c r="FB523" s="2"/>
      <c r="FC523" s="2"/>
      <c r="FD523" s="2"/>
      <c r="FE523" s="2"/>
      <c r="FF523" s="2"/>
      <c r="FG523" s="2"/>
      <c r="FH523" s="2"/>
      <c r="FI523" s="2"/>
      <c r="FJ523" s="2"/>
      <c r="FK523" s="2"/>
      <c r="FL523" s="2"/>
      <c r="FM523" s="2"/>
      <c r="FN523" s="2"/>
      <c r="FO523" s="2"/>
      <c r="FP523" s="2"/>
      <c r="FQ523" s="2"/>
      <c r="FR523" s="2"/>
      <c r="FS523" s="2"/>
      <c r="FT523" s="2"/>
      <c r="FU523" s="2"/>
      <c r="FV523" s="2"/>
      <c r="FW523" s="2"/>
      <c r="FX523" s="2"/>
      <c r="FY523" s="2"/>
      <c r="FZ523" s="2"/>
      <c r="GA523" s="2"/>
      <c r="GB523" s="2"/>
      <c r="GC523" s="2"/>
      <c r="GD523" s="2"/>
      <c r="GE523" s="2"/>
      <c r="GF523" s="2"/>
      <c r="GG523" s="2"/>
      <c r="GH523" s="2"/>
      <c r="GI523" s="2"/>
      <c r="GJ523" s="2"/>
      <c r="GK523" s="2"/>
      <c r="GL523" s="2"/>
      <c r="GM523" s="2"/>
      <c r="GN523" s="2"/>
      <c r="GO523" s="2"/>
      <c r="GP523" s="2"/>
      <c r="GQ523" s="2"/>
      <c r="GR523" s="2"/>
      <c r="GS523" s="2"/>
      <c r="GT523" s="2"/>
      <c r="GU523" s="2"/>
      <c r="GV523" s="2"/>
      <c r="GW523" s="2"/>
      <c r="GX523" s="2"/>
      <c r="GY523" s="2"/>
      <c r="GZ523" s="2"/>
      <c r="HA523" s="2"/>
      <c r="HB523" s="2"/>
      <c r="HC523" s="2"/>
      <c r="HD523" s="2"/>
      <c r="HE523" s="2"/>
      <c r="HF523" s="2"/>
      <c r="HG523" s="2"/>
      <c r="HH523" s="2"/>
      <c r="HI523" s="2"/>
      <c r="HJ523" s="2"/>
      <c r="HK523" s="2"/>
      <c r="HL523" s="2"/>
      <c r="HM523" s="2"/>
      <c r="HN523" s="2"/>
      <c r="HO523" s="2"/>
      <c r="HP523" s="2"/>
      <c r="HQ523" s="2"/>
      <c r="HR523" s="2"/>
      <c r="HS523" s="2"/>
      <c r="HT523" s="2"/>
      <c r="HU523" s="2"/>
      <c r="HV523" s="2"/>
      <c r="HW523" s="2"/>
      <c r="HX523" s="2"/>
      <c r="HY523" s="2"/>
      <c r="HZ523" s="2"/>
      <c r="IA523" s="2"/>
      <c r="IB523" s="2"/>
      <c r="IC523" s="2"/>
      <c r="ID523" s="2"/>
      <c r="IE523" s="2"/>
      <c r="IF523" s="2"/>
      <c r="IG523" s="2"/>
      <c r="IH523" s="2"/>
    </row>
    <row r="524" spans="1:242" s="33" customFormat="1" ht="12.75" x14ac:dyDescent="0.2">
      <c r="A524" s="8"/>
      <c r="B524" s="7"/>
      <c r="C524" s="7"/>
      <c r="D524" s="7"/>
      <c r="E524" s="6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  <c r="CB524" s="2"/>
      <c r="CC524" s="2"/>
      <c r="CD524" s="2"/>
      <c r="CE524" s="2"/>
      <c r="CF524" s="2"/>
      <c r="CG524" s="2"/>
      <c r="CH524" s="2"/>
      <c r="CI524" s="2"/>
      <c r="CJ524" s="2"/>
      <c r="CK524" s="2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  <c r="CW524" s="2"/>
      <c r="CX524" s="2"/>
      <c r="CY524" s="2"/>
      <c r="CZ524" s="2"/>
      <c r="DA524" s="2"/>
      <c r="DB524" s="2"/>
      <c r="DC524" s="2"/>
      <c r="DD524" s="2"/>
      <c r="DE524" s="2"/>
      <c r="DF524" s="2"/>
      <c r="DG524" s="2"/>
      <c r="DH524" s="2"/>
      <c r="DI524" s="2"/>
      <c r="DJ524" s="2"/>
      <c r="DK524" s="2"/>
      <c r="DL524" s="2"/>
      <c r="DM524" s="2"/>
      <c r="DN524" s="2"/>
      <c r="DO524" s="2"/>
      <c r="DP524" s="2"/>
      <c r="DQ524" s="2"/>
      <c r="DR524" s="2"/>
      <c r="DS524" s="2"/>
      <c r="DT524" s="2"/>
      <c r="DU524" s="2"/>
      <c r="DV524" s="2"/>
      <c r="DW524" s="2"/>
      <c r="DX524" s="2"/>
      <c r="DY524" s="2"/>
      <c r="DZ524" s="2"/>
      <c r="EA524" s="2"/>
      <c r="EB524" s="2"/>
      <c r="EC524" s="2"/>
      <c r="ED524" s="2"/>
      <c r="EE524" s="2"/>
      <c r="EF524" s="2"/>
      <c r="EG524" s="2"/>
      <c r="EH524" s="2"/>
      <c r="EI524" s="2"/>
      <c r="EJ524" s="2"/>
      <c r="EK524" s="2"/>
      <c r="EL524" s="2"/>
      <c r="EM524" s="2"/>
      <c r="EN524" s="2"/>
      <c r="EO524" s="2"/>
      <c r="EP524" s="2"/>
      <c r="EQ524" s="2"/>
      <c r="ER524" s="2"/>
      <c r="ES524" s="2"/>
      <c r="ET524" s="2"/>
      <c r="EU524" s="2"/>
      <c r="EV524" s="2"/>
      <c r="EW524" s="2"/>
      <c r="EX524" s="2"/>
      <c r="EY524" s="2"/>
      <c r="EZ524" s="2"/>
      <c r="FA524" s="2"/>
      <c r="FB524" s="2"/>
      <c r="FC524" s="2"/>
      <c r="FD524" s="2"/>
      <c r="FE524" s="2"/>
      <c r="FF524" s="2"/>
      <c r="FG524" s="2"/>
      <c r="FH524" s="2"/>
      <c r="FI524" s="2"/>
      <c r="FJ524" s="2"/>
      <c r="FK524" s="2"/>
      <c r="FL524" s="2"/>
      <c r="FM524" s="2"/>
      <c r="FN524" s="2"/>
      <c r="FO524" s="2"/>
      <c r="FP524" s="2"/>
      <c r="FQ524" s="2"/>
      <c r="FR524" s="2"/>
      <c r="FS524" s="2"/>
      <c r="FT524" s="2"/>
      <c r="FU524" s="2"/>
      <c r="FV524" s="2"/>
      <c r="FW524" s="2"/>
      <c r="FX524" s="2"/>
      <c r="FY524" s="2"/>
      <c r="FZ524" s="2"/>
      <c r="GA524" s="2"/>
      <c r="GB524" s="2"/>
      <c r="GC524" s="2"/>
      <c r="GD524" s="2"/>
      <c r="GE524" s="2"/>
      <c r="GF524" s="2"/>
      <c r="GG524" s="2"/>
      <c r="GH524" s="2"/>
      <c r="GI524" s="2"/>
      <c r="GJ524" s="2"/>
      <c r="GK524" s="2"/>
      <c r="GL524" s="2"/>
      <c r="GM524" s="2"/>
      <c r="GN524" s="2"/>
      <c r="GO524" s="2"/>
      <c r="GP524" s="2"/>
      <c r="GQ524" s="2"/>
      <c r="GR524" s="2"/>
      <c r="GS524" s="2"/>
      <c r="GT524" s="2"/>
      <c r="GU524" s="2"/>
      <c r="GV524" s="2"/>
      <c r="GW524" s="2"/>
      <c r="GX524" s="2"/>
      <c r="GY524" s="2"/>
      <c r="GZ524" s="2"/>
      <c r="HA524" s="2"/>
      <c r="HB524" s="2"/>
      <c r="HC524" s="2"/>
      <c r="HD524" s="2"/>
      <c r="HE524" s="2"/>
      <c r="HF524" s="2"/>
      <c r="HG524" s="2"/>
      <c r="HH524" s="2"/>
      <c r="HI524" s="2"/>
      <c r="HJ524" s="2"/>
      <c r="HK524" s="2"/>
      <c r="HL524" s="2"/>
      <c r="HM524" s="2"/>
      <c r="HN524" s="2"/>
      <c r="HO524" s="2"/>
      <c r="HP524" s="2"/>
      <c r="HQ524" s="2"/>
      <c r="HR524" s="2"/>
      <c r="HS524" s="2"/>
      <c r="HT524" s="2"/>
      <c r="HU524" s="2"/>
      <c r="HV524" s="2"/>
      <c r="HW524" s="2"/>
      <c r="HX524" s="2"/>
      <c r="HY524" s="2"/>
      <c r="HZ524" s="2"/>
      <c r="IA524" s="2"/>
      <c r="IB524" s="2"/>
      <c r="IC524" s="2"/>
      <c r="ID524" s="2"/>
      <c r="IE524" s="2"/>
      <c r="IF524" s="2"/>
      <c r="IG524" s="2"/>
      <c r="IH524" s="2"/>
    </row>
    <row r="525" spans="1:242" s="33" customFormat="1" ht="12.75" x14ac:dyDescent="0.2">
      <c r="A525" s="8"/>
      <c r="B525" s="7"/>
      <c r="C525" s="7"/>
      <c r="D525" s="7"/>
      <c r="E525" s="6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  <c r="CH525" s="2"/>
      <c r="CI525" s="2"/>
      <c r="CJ525" s="2"/>
      <c r="CK525" s="2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  <c r="CW525" s="2"/>
      <c r="CX525" s="2"/>
      <c r="CY525" s="2"/>
      <c r="CZ525" s="2"/>
      <c r="DA525" s="2"/>
      <c r="DB525" s="2"/>
      <c r="DC525" s="2"/>
      <c r="DD525" s="2"/>
      <c r="DE525" s="2"/>
      <c r="DF525" s="2"/>
      <c r="DG525" s="2"/>
      <c r="DH525" s="2"/>
      <c r="DI525" s="2"/>
      <c r="DJ525" s="2"/>
      <c r="DK525" s="2"/>
      <c r="DL525" s="2"/>
      <c r="DM525" s="2"/>
      <c r="DN525" s="2"/>
      <c r="DO525" s="2"/>
      <c r="DP525" s="2"/>
      <c r="DQ525" s="2"/>
      <c r="DR525" s="2"/>
      <c r="DS525" s="2"/>
      <c r="DT525" s="2"/>
      <c r="DU525" s="2"/>
      <c r="DV525" s="2"/>
      <c r="DW525" s="2"/>
      <c r="DX525" s="2"/>
      <c r="DY525" s="2"/>
      <c r="DZ525" s="2"/>
      <c r="EA525" s="2"/>
      <c r="EB525" s="2"/>
      <c r="EC525" s="2"/>
      <c r="ED525" s="2"/>
      <c r="EE525" s="2"/>
      <c r="EF525" s="2"/>
      <c r="EG525" s="2"/>
      <c r="EH525" s="2"/>
      <c r="EI525" s="2"/>
      <c r="EJ525" s="2"/>
      <c r="EK525" s="2"/>
      <c r="EL525" s="2"/>
      <c r="EM525" s="2"/>
      <c r="EN525" s="2"/>
      <c r="EO525" s="2"/>
      <c r="EP525" s="2"/>
      <c r="EQ525" s="2"/>
      <c r="ER525" s="2"/>
      <c r="ES525" s="2"/>
      <c r="ET525" s="2"/>
      <c r="EU525" s="2"/>
      <c r="EV525" s="2"/>
      <c r="EW525" s="2"/>
      <c r="EX525" s="2"/>
      <c r="EY525" s="2"/>
      <c r="EZ525" s="2"/>
      <c r="FA525" s="2"/>
      <c r="FB525" s="2"/>
      <c r="FC525" s="2"/>
      <c r="FD525" s="2"/>
      <c r="FE525" s="2"/>
      <c r="FF525" s="2"/>
      <c r="FG525" s="2"/>
      <c r="FH525" s="2"/>
      <c r="FI525" s="2"/>
      <c r="FJ525" s="2"/>
      <c r="FK525" s="2"/>
      <c r="FL525" s="2"/>
      <c r="FM525" s="2"/>
      <c r="FN525" s="2"/>
      <c r="FO525" s="2"/>
      <c r="FP525" s="2"/>
      <c r="FQ525" s="2"/>
      <c r="FR525" s="2"/>
      <c r="FS525" s="2"/>
      <c r="FT525" s="2"/>
      <c r="FU525" s="2"/>
      <c r="FV525" s="2"/>
      <c r="FW525" s="2"/>
      <c r="FX525" s="2"/>
      <c r="FY525" s="2"/>
      <c r="FZ525" s="2"/>
      <c r="GA525" s="2"/>
      <c r="GB525" s="2"/>
      <c r="GC525" s="2"/>
      <c r="GD525" s="2"/>
      <c r="GE525" s="2"/>
      <c r="GF525" s="2"/>
      <c r="GG525" s="2"/>
      <c r="GH525" s="2"/>
      <c r="GI525" s="2"/>
      <c r="GJ525" s="2"/>
      <c r="GK525" s="2"/>
      <c r="GL525" s="2"/>
      <c r="GM525" s="2"/>
      <c r="GN525" s="2"/>
      <c r="GO525" s="2"/>
      <c r="GP525" s="2"/>
      <c r="GQ525" s="2"/>
      <c r="GR525" s="2"/>
      <c r="GS525" s="2"/>
      <c r="GT525" s="2"/>
      <c r="GU525" s="2"/>
      <c r="GV525" s="2"/>
      <c r="GW525" s="2"/>
      <c r="GX525" s="2"/>
      <c r="GY525" s="2"/>
      <c r="GZ525" s="2"/>
      <c r="HA525" s="2"/>
      <c r="HB525" s="2"/>
      <c r="HC525" s="2"/>
      <c r="HD525" s="2"/>
      <c r="HE525" s="2"/>
      <c r="HF525" s="2"/>
      <c r="HG525" s="2"/>
      <c r="HH525" s="2"/>
      <c r="HI525" s="2"/>
      <c r="HJ525" s="2"/>
      <c r="HK525" s="2"/>
      <c r="HL525" s="2"/>
      <c r="HM525" s="2"/>
      <c r="HN525" s="2"/>
      <c r="HO525" s="2"/>
      <c r="HP525" s="2"/>
      <c r="HQ525" s="2"/>
      <c r="HR525" s="2"/>
      <c r="HS525" s="2"/>
      <c r="HT525" s="2"/>
      <c r="HU525" s="2"/>
      <c r="HV525" s="2"/>
      <c r="HW525" s="2"/>
      <c r="HX525" s="2"/>
      <c r="HY525" s="2"/>
      <c r="HZ525" s="2"/>
      <c r="IA525" s="2"/>
      <c r="IB525" s="2"/>
      <c r="IC525" s="2"/>
      <c r="ID525" s="2"/>
      <c r="IE525" s="2"/>
      <c r="IF525" s="2"/>
      <c r="IG525" s="2"/>
      <c r="IH525" s="2"/>
    </row>
    <row r="526" spans="1:242" s="33" customFormat="1" ht="12.75" x14ac:dyDescent="0.2">
      <c r="A526" s="8"/>
      <c r="B526" s="7"/>
      <c r="C526" s="7"/>
      <c r="D526" s="7"/>
      <c r="E526" s="6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  <c r="CA526" s="2"/>
      <c r="CB526" s="2"/>
      <c r="CC526" s="2"/>
      <c r="CD526" s="2"/>
      <c r="CE526" s="2"/>
      <c r="CF526" s="2"/>
      <c r="CG526" s="2"/>
      <c r="CH526" s="2"/>
      <c r="CI526" s="2"/>
      <c r="CJ526" s="2"/>
      <c r="CK526" s="2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  <c r="CW526" s="2"/>
      <c r="CX526" s="2"/>
      <c r="CY526" s="2"/>
      <c r="CZ526" s="2"/>
      <c r="DA526" s="2"/>
      <c r="DB526" s="2"/>
      <c r="DC526" s="2"/>
      <c r="DD526" s="2"/>
      <c r="DE526" s="2"/>
      <c r="DF526" s="2"/>
      <c r="DG526" s="2"/>
      <c r="DH526" s="2"/>
      <c r="DI526" s="2"/>
      <c r="DJ526" s="2"/>
      <c r="DK526" s="2"/>
      <c r="DL526" s="2"/>
      <c r="DM526" s="2"/>
      <c r="DN526" s="2"/>
      <c r="DO526" s="2"/>
      <c r="DP526" s="2"/>
      <c r="DQ526" s="2"/>
      <c r="DR526" s="2"/>
      <c r="DS526" s="2"/>
      <c r="DT526" s="2"/>
      <c r="DU526" s="2"/>
      <c r="DV526" s="2"/>
      <c r="DW526" s="2"/>
      <c r="DX526" s="2"/>
      <c r="DY526" s="2"/>
      <c r="DZ526" s="2"/>
      <c r="EA526" s="2"/>
      <c r="EB526" s="2"/>
      <c r="EC526" s="2"/>
      <c r="ED526" s="2"/>
      <c r="EE526" s="2"/>
      <c r="EF526" s="2"/>
      <c r="EG526" s="2"/>
      <c r="EH526" s="2"/>
      <c r="EI526" s="2"/>
      <c r="EJ526" s="2"/>
      <c r="EK526" s="2"/>
      <c r="EL526" s="2"/>
      <c r="EM526" s="2"/>
      <c r="EN526" s="2"/>
      <c r="EO526" s="2"/>
      <c r="EP526" s="2"/>
      <c r="EQ526" s="2"/>
      <c r="ER526" s="2"/>
      <c r="ES526" s="2"/>
      <c r="ET526" s="2"/>
      <c r="EU526" s="2"/>
      <c r="EV526" s="2"/>
      <c r="EW526" s="2"/>
      <c r="EX526" s="2"/>
      <c r="EY526" s="2"/>
      <c r="EZ526" s="2"/>
      <c r="FA526" s="2"/>
      <c r="FB526" s="2"/>
      <c r="FC526" s="2"/>
      <c r="FD526" s="2"/>
      <c r="FE526" s="2"/>
      <c r="FF526" s="2"/>
      <c r="FG526" s="2"/>
      <c r="FH526" s="2"/>
      <c r="FI526" s="2"/>
      <c r="FJ526" s="2"/>
      <c r="FK526" s="2"/>
      <c r="FL526" s="2"/>
      <c r="FM526" s="2"/>
      <c r="FN526" s="2"/>
      <c r="FO526" s="2"/>
      <c r="FP526" s="2"/>
      <c r="FQ526" s="2"/>
      <c r="FR526" s="2"/>
      <c r="FS526" s="2"/>
      <c r="FT526" s="2"/>
      <c r="FU526" s="2"/>
      <c r="FV526" s="2"/>
      <c r="FW526" s="2"/>
      <c r="FX526" s="2"/>
      <c r="FY526" s="2"/>
      <c r="FZ526" s="2"/>
      <c r="GA526" s="2"/>
      <c r="GB526" s="2"/>
      <c r="GC526" s="2"/>
      <c r="GD526" s="2"/>
      <c r="GE526" s="2"/>
      <c r="GF526" s="2"/>
      <c r="GG526" s="2"/>
      <c r="GH526" s="2"/>
      <c r="GI526" s="2"/>
      <c r="GJ526" s="2"/>
      <c r="GK526" s="2"/>
      <c r="GL526" s="2"/>
      <c r="GM526" s="2"/>
      <c r="GN526" s="2"/>
      <c r="GO526" s="2"/>
      <c r="GP526" s="2"/>
      <c r="GQ526" s="2"/>
      <c r="GR526" s="2"/>
      <c r="GS526" s="2"/>
      <c r="GT526" s="2"/>
      <c r="GU526" s="2"/>
      <c r="GV526" s="2"/>
      <c r="GW526" s="2"/>
      <c r="GX526" s="2"/>
      <c r="GY526" s="2"/>
      <c r="GZ526" s="2"/>
      <c r="HA526" s="2"/>
      <c r="HB526" s="2"/>
      <c r="HC526" s="2"/>
      <c r="HD526" s="2"/>
      <c r="HE526" s="2"/>
      <c r="HF526" s="2"/>
      <c r="HG526" s="2"/>
      <c r="HH526" s="2"/>
      <c r="HI526" s="2"/>
      <c r="HJ526" s="2"/>
      <c r="HK526" s="2"/>
      <c r="HL526" s="2"/>
      <c r="HM526" s="2"/>
      <c r="HN526" s="2"/>
      <c r="HO526" s="2"/>
      <c r="HP526" s="2"/>
      <c r="HQ526" s="2"/>
      <c r="HR526" s="2"/>
      <c r="HS526" s="2"/>
      <c r="HT526" s="2"/>
      <c r="HU526" s="2"/>
      <c r="HV526" s="2"/>
      <c r="HW526" s="2"/>
      <c r="HX526" s="2"/>
      <c r="HY526" s="2"/>
      <c r="HZ526" s="2"/>
      <c r="IA526" s="2"/>
      <c r="IB526" s="2"/>
      <c r="IC526" s="2"/>
      <c r="ID526" s="2"/>
      <c r="IE526" s="2"/>
      <c r="IF526" s="2"/>
      <c r="IG526" s="2"/>
      <c r="IH526" s="2"/>
    </row>
    <row r="527" spans="1:242" s="33" customFormat="1" ht="12.75" x14ac:dyDescent="0.2">
      <c r="A527" s="8"/>
      <c r="B527" s="7"/>
      <c r="C527" s="7"/>
      <c r="D527" s="7"/>
      <c r="E527" s="6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  <c r="CZ527" s="2"/>
      <c r="DA527" s="2"/>
      <c r="DB527" s="2"/>
      <c r="DC527" s="2"/>
      <c r="DD527" s="2"/>
      <c r="DE527" s="2"/>
      <c r="DF527" s="2"/>
      <c r="DG527" s="2"/>
      <c r="DH527" s="2"/>
      <c r="DI527" s="2"/>
      <c r="DJ527" s="2"/>
      <c r="DK527" s="2"/>
      <c r="DL527" s="2"/>
      <c r="DM527" s="2"/>
      <c r="DN527" s="2"/>
      <c r="DO527" s="2"/>
      <c r="DP527" s="2"/>
      <c r="DQ527" s="2"/>
      <c r="DR527" s="2"/>
      <c r="DS527" s="2"/>
      <c r="DT527" s="2"/>
      <c r="DU527" s="2"/>
      <c r="DV527" s="2"/>
      <c r="DW527" s="2"/>
      <c r="DX527" s="2"/>
      <c r="DY527" s="2"/>
      <c r="DZ527" s="2"/>
      <c r="EA527" s="2"/>
      <c r="EB527" s="2"/>
      <c r="EC527" s="2"/>
      <c r="ED527" s="2"/>
      <c r="EE527" s="2"/>
      <c r="EF527" s="2"/>
      <c r="EG527" s="2"/>
      <c r="EH527" s="2"/>
      <c r="EI527" s="2"/>
      <c r="EJ527" s="2"/>
      <c r="EK527" s="2"/>
      <c r="EL527" s="2"/>
      <c r="EM527" s="2"/>
      <c r="EN527" s="2"/>
      <c r="EO527" s="2"/>
      <c r="EP527" s="2"/>
      <c r="EQ527" s="2"/>
      <c r="ER527" s="2"/>
      <c r="ES527" s="2"/>
      <c r="ET527" s="2"/>
      <c r="EU527" s="2"/>
      <c r="EV527" s="2"/>
      <c r="EW527" s="2"/>
      <c r="EX527" s="2"/>
      <c r="EY527" s="2"/>
      <c r="EZ527" s="2"/>
      <c r="FA527" s="2"/>
      <c r="FB527" s="2"/>
      <c r="FC527" s="2"/>
      <c r="FD527" s="2"/>
      <c r="FE527" s="2"/>
      <c r="FF527" s="2"/>
      <c r="FG527" s="2"/>
      <c r="FH527" s="2"/>
      <c r="FI527" s="2"/>
      <c r="FJ527" s="2"/>
      <c r="FK527" s="2"/>
      <c r="FL527" s="2"/>
      <c r="FM527" s="2"/>
      <c r="FN527" s="2"/>
      <c r="FO527" s="2"/>
      <c r="FP527" s="2"/>
      <c r="FQ527" s="2"/>
      <c r="FR527" s="2"/>
      <c r="FS527" s="2"/>
      <c r="FT527" s="2"/>
      <c r="FU527" s="2"/>
      <c r="FV527" s="2"/>
      <c r="FW527" s="2"/>
      <c r="FX527" s="2"/>
      <c r="FY527" s="2"/>
      <c r="FZ527" s="2"/>
      <c r="GA527" s="2"/>
      <c r="GB527" s="2"/>
      <c r="GC527" s="2"/>
      <c r="GD527" s="2"/>
      <c r="GE527" s="2"/>
      <c r="GF527" s="2"/>
      <c r="GG527" s="2"/>
      <c r="GH527" s="2"/>
      <c r="GI527" s="2"/>
      <c r="GJ527" s="2"/>
      <c r="GK527" s="2"/>
      <c r="GL527" s="2"/>
      <c r="GM527" s="2"/>
      <c r="GN527" s="2"/>
      <c r="GO527" s="2"/>
      <c r="GP527" s="2"/>
      <c r="GQ527" s="2"/>
      <c r="GR527" s="2"/>
      <c r="GS527" s="2"/>
      <c r="GT527" s="2"/>
      <c r="GU527" s="2"/>
      <c r="GV527" s="2"/>
      <c r="GW527" s="2"/>
      <c r="GX527" s="2"/>
      <c r="GY527" s="2"/>
      <c r="GZ527" s="2"/>
      <c r="HA527" s="2"/>
      <c r="HB527" s="2"/>
      <c r="HC527" s="2"/>
      <c r="HD527" s="2"/>
      <c r="HE527" s="2"/>
      <c r="HF527" s="2"/>
      <c r="HG527" s="2"/>
      <c r="HH527" s="2"/>
      <c r="HI527" s="2"/>
      <c r="HJ527" s="2"/>
      <c r="HK527" s="2"/>
      <c r="HL527" s="2"/>
      <c r="HM527" s="2"/>
      <c r="HN527" s="2"/>
      <c r="HO527" s="2"/>
      <c r="HP527" s="2"/>
      <c r="HQ527" s="2"/>
      <c r="HR527" s="2"/>
      <c r="HS527" s="2"/>
      <c r="HT527" s="2"/>
      <c r="HU527" s="2"/>
      <c r="HV527" s="2"/>
      <c r="HW527" s="2"/>
      <c r="HX527" s="2"/>
      <c r="HY527" s="2"/>
      <c r="HZ527" s="2"/>
      <c r="IA527" s="2"/>
      <c r="IB527" s="2"/>
      <c r="IC527" s="2"/>
      <c r="ID527" s="2"/>
      <c r="IE527" s="2"/>
      <c r="IF527" s="2"/>
      <c r="IG527" s="2"/>
      <c r="IH527" s="2"/>
    </row>
    <row r="528" spans="1:242" s="33" customFormat="1" ht="12.75" x14ac:dyDescent="0.2">
      <c r="A528" s="8"/>
      <c r="B528" s="7"/>
      <c r="C528" s="7"/>
      <c r="D528" s="7"/>
      <c r="E528" s="6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  <c r="CH528" s="2"/>
      <c r="CI528" s="2"/>
      <c r="CJ528" s="2"/>
      <c r="CK528" s="2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Y528" s="2"/>
      <c r="CZ528" s="2"/>
      <c r="DA528" s="2"/>
      <c r="DB528" s="2"/>
      <c r="DC528" s="2"/>
      <c r="DD528" s="2"/>
      <c r="DE528" s="2"/>
      <c r="DF528" s="2"/>
      <c r="DG528" s="2"/>
      <c r="DH528" s="2"/>
      <c r="DI528" s="2"/>
      <c r="DJ528" s="2"/>
      <c r="DK528" s="2"/>
      <c r="DL528" s="2"/>
      <c r="DM528" s="2"/>
      <c r="DN528" s="2"/>
      <c r="DO528" s="2"/>
      <c r="DP528" s="2"/>
      <c r="DQ528" s="2"/>
      <c r="DR528" s="2"/>
      <c r="DS528" s="2"/>
      <c r="DT528" s="2"/>
      <c r="DU528" s="2"/>
      <c r="DV528" s="2"/>
      <c r="DW528" s="2"/>
      <c r="DX528" s="2"/>
      <c r="DY528" s="2"/>
      <c r="DZ528" s="2"/>
      <c r="EA528" s="2"/>
      <c r="EB528" s="2"/>
      <c r="EC528" s="2"/>
      <c r="ED528" s="2"/>
      <c r="EE528" s="2"/>
      <c r="EF528" s="2"/>
      <c r="EG528" s="2"/>
      <c r="EH528" s="2"/>
      <c r="EI528" s="2"/>
      <c r="EJ528" s="2"/>
      <c r="EK528" s="2"/>
      <c r="EL528" s="2"/>
      <c r="EM528" s="2"/>
      <c r="EN528" s="2"/>
      <c r="EO528" s="2"/>
      <c r="EP528" s="2"/>
      <c r="EQ528" s="2"/>
      <c r="ER528" s="2"/>
      <c r="ES528" s="2"/>
      <c r="ET528" s="2"/>
      <c r="EU528" s="2"/>
      <c r="EV528" s="2"/>
      <c r="EW528" s="2"/>
      <c r="EX528" s="2"/>
      <c r="EY528" s="2"/>
      <c r="EZ528" s="2"/>
      <c r="FA528" s="2"/>
      <c r="FB528" s="2"/>
      <c r="FC528" s="2"/>
      <c r="FD528" s="2"/>
      <c r="FE528" s="2"/>
      <c r="FF528" s="2"/>
      <c r="FG528" s="2"/>
      <c r="FH528" s="2"/>
      <c r="FI528" s="2"/>
      <c r="FJ528" s="2"/>
      <c r="FK528" s="2"/>
      <c r="FL528" s="2"/>
      <c r="FM528" s="2"/>
      <c r="FN528" s="2"/>
      <c r="FO528" s="2"/>
      <c r="FP528" s="2"/>
      <c r="FQ528" s="2"/>
      <c r="FR528" s="2"/>
      <c r="FS528" s="2"/>
      <c r="FT528" s="2"/>
      <c r="FU528" s="2"/>
      <c r="FV528" s="2"/>
      <c r="FW528" s="2"/>
      <c r="FX528" s="2"/>
      <c r="FY528" s="2"/>
      <c r="FZ528" s="2"/>
      <c r="GA528" s="2"/>
      <c r="GB528" s="2"/>
      <c r="GC528" s="2"/>
      <c r="GD528" s="2"/>
      <c r="GE528" s="2"/>
      <c r="GF528" s="2"/>
      <c r="GG528" s="2"/>
      <c r="GH528" s="2"/>
      <c r="GI528" s="2"/>
      <c r="GJ528" s="2"/>
      <c r="GK528" s="2"/>
      <c r="GL528" s="2"/>
      <c r="GM528" s="2"/>
      <c r="GN528" s="2"/>
      <c r="GO528" s="2"/>
      <c r="GP528" s="2"/>
      <c r="GQ528" s="2"/>
      <c r="GR528" s="2"/>
      <c r="GS528" s="2"/>
      <c r="GT528" s="2"/>
      <c r="GU528" s="2"/>
      <c r="GV528" s="2"/>
      <c r="GW528" s="2"/>
      <c r="GX528" s="2"/>
      <c r="GY528" s="2"/>
      <c r="GZ528" s="2"/>
      <c r="HA528" s="2"/>
      <c r="HB528" s="2"/>
      <c r="HC528" s="2"/>
      <c r="HD528" s="2"/>
      <c r="HE528" s="2"/>
      <c r="HF528" s="2"/>
      <c r="HG528" s="2"/>
      <c r="HH528" s="2"/>
      <c r="HI528" s="2"/>
      <c r="HJ528" s="2"/>
      <c r="HK528" s="2"/>
      <c r="HL528" s="2"/>
      <c r="HM528" s="2"/>
      <c r="HN528" s="2"/>
      <c r="HO528" s="2"/>
      <c r="HP528" s="2"/>
      <c r="HQ528" s="2"/>
      <c r="HR528" s="2"/>
      <c r="HS528" s="2"/>
      <c r="HT528" s="2"/>
      <c r="HU528" s="2"/>
      <c r="HV528" s="2"/>
      <c r="HW528" s="2"/>
      <c r="HX528" s="2"/>
      <c r="HY528" s="2"/>
      <c r="HZ528" s="2"/>
      <c r="IA528" s="2"/>
      <c r="IB528" s="2"/>
      <c r="IC528" s="2"/>
      <c r="ID528" s="2"/>
      <c r="IE528" s="2"/>
      <c r="IF528" s="2"/>
      <c r="IG528" s="2"/>
      <c r="IH528" s="2"/>
    </row>
    <row r="529" spans="1:242" s="33" customFormat="1" ht="12.75" x14ac:dyDescent="0.2">
      <c r="A529" s="8"/>
      <c r="B529" s="7"/>
      <c r="C529" s="7"/>
      <c r="D529" s="7"/>
      <c r="E529" s="6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  <c r="CA529" s="2"/>
      <c r="CB529" s="2"/>
      <c r="CC529" s="2"/>
      <c r="CD529" s="2"/>
      <c r="CE529" s="2"/>
      <c r="CF529" s="2"/>
      <c r="CG529" s="2"/>
      <c r="CH529" s="2"/>
      <c r="CI529" s="2"/>
      <c r="CJ529" s="2"/>
      <c r="CK529" s="2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  <c r="CZ529" s="2"/>
      <c r="DA529" s="2"/>
      <c r="DB529" s="2"/>
      <c r="DC529" s="2"/>
      <c r="DD529" s="2"/>
      <c r="DE529" s="2"/>
      <c r="DF529" s="2"/>
      <c r="DG529" s="2"/>
      <c r="DH529" s="2"/>
      <c r="DI529" s="2"/>
      <c r="DJ529" s="2"/>
      <c r="DK529" s="2"/>
      <c r="DL529" s="2"/>
      <c r="DM529" s="2"/>
      <c r="DN529" s="2"/>
      <c r="DO529" s="2"/>
      <c r="DP529" s="2"/>
      <c r="DQ529" s="2"/>
      <c r="DR529" s="2"/>
      <c r="DS529" s="2"/>
      <c r="DT529" s="2"/>
      <c r="DU529" s="2"/>
      <c r="DV529" s="2"/>
      <c r="DW529" s="2"/>
      <c r="DX529" s="2"/>
      <c r="DY529" s="2"/>
      <c r="DZ529" s="2"/>
      <c r="EA529" s="2"/>
      <c r="EB529" s="2"/>
      <c r="EC529" s="2"/>
      <c r="ED529" s="2"/>
      <c r="EE529" s="2"/>
      <c r="EF529" s="2"/>
      <c r="EG529" s="2"/>
      <c r="EH529" s="2"/>
      <c r="EI529" s="2"/>
      <c r="EJ529" s="2"/>
      <c r="EK529" s="2"/>
      <c r="EL529" s="2"/>
      <c r="EM529" s="2"/>
      <c r="EN529" s="2"/>
      <c r="EO529" s="2"/>
      <c r="EP529" s="2"/>
      <c r="EQ529" s="2"/>
      <c r="ER529" s="2"/>
      <c r="ES529" s="2"/>
      <c r="ET529" s="2"/>
      <c r="EU529" s="2"/>
      <c r="EV529" s="2"/>
      <c r="EW529" s="2"/>
      <c r="EX529" s="2"/>
      <c r="EY529" s="2"/>
      <c r="EZ529" s="2"/>
      <c r="FA529" s="2"/>
      <c r="FB529" s="2"/>
      <c r="FC529" s="2"/>
      <c r="FD529" s="2"/>
      <c r="FE529" s="2"/>
      <c r="FF529" s="2"/>
      <c r="FG529" s="2"/>
      <c r="FH529" s="2"/>
      <c r="FI529" s="2"/>
      <c r="FJ529" s="2"/>
      <c r="FK529" s="2"/>
      <c r="FL529" s="2"/>
      <c r="FM529" s="2"/>
      <c r="FN529" s="2"/>
      <c r="FO529" s="2"/>
      <c r="FP529" s="2"/>
      <c r="FQ529" s="2"/>
      <c r="FR529" s="2"/>
      <c r="FS529" s="2"/>
      <c r="FT529" s="2"/>
      <c r="FU529" s="2"/>
      <c r="FV529" s="2"/>
      <c r="FW529" s="2"/>
      <c r="FX529" s="2"/>
      <c r="FY529" s="2"/>
      <c r="FZ529" s="2"/>
      <c r="GA529" s="2"/>
      <c r="GB529" s="2"/>
      <c r="GC529" s="2"/>
      <c r="GD529" s="2"/>
      <c r="GE529" s="2"/>
      <c r="GF529" s="2"/>
      <c r="GG529" s="2"/>
      <c r="GH529" s="2"/>
      <c r="GI529" s="2"/>
      <c r="GJ529" s="2"/>
      <c r="GK529" s="2"/>
      <c r="GL529" s="2"/>
      <c r="GM529" s="2"/>
      <c r="GN529" s="2"/>
      <c r="GO529" s="2"/>
      <c r="GP529" s="2"/>
      <c r="GQ529" s="2"/>
      <c r="GR529" s="2"/>
      <c r="GS529" s="2"/>
      <c r="GT529" s="2"/>
      <c r="GU529" s="2"/>
      <c r="GV529" s="2"/>
      <c r="GW529" s="2"/>
      <c r="GX529" s="2"/>
      <c r="GY529" s="2"/>
      <c r="GZ529" s="2"/>
      <c r="HA529" s="2"/>
      <c r="HB529" s="2"/>
      <c r="HC529" s="2"/>
      <c r="HD529" s="2"/>
      <c r="HE529" s="2"/>
      <c r="HF529" s="2"/>
      <c r="HG529" s="2"/>
      <c r="HH529" s="2"/>
      <c r="HI529" s="2"/>
      <c r="HJ529" s="2"/>
      <c r="HK529" s="2"/>
      <c r="HL529" s="2"/>
      <c r="HM529" s="2"/>
      <c r="HN529" s="2"/>
      <c r="HO529" s="2"/>
      <c r="HP529" s="2"/>
      <c r="HQ529" s="2"/>
      <c r="HR529" s="2"/>
      <c r="HS529" s="2"/>
      <c r="HT529" s="2"/>
      <c r="HU529" s="2"/>
      <c r="HV529" s="2"/>
      <c r="HW529" s="2"/>
      <c r="HX529" s="2"/>
      <c r="HY529" s="2"/>
      <c r="HZ529" s="2"/>
      <c r="IA529" s="2"/>
      <c r="IB529" s="2"/>
      <c r="IC529" s="2"/>
      <c r="ID529" s="2"/>
      <c r="IE529" s="2"/>
      <c r="IF529" s="2"/>
      <c r="IG529" s="2"/>
      <c r="IH529" s="2"/>
    </row>
    <row r="530" spans="1:242" s="33" customFormat="1" ht="12.75" x14ac:dyDescent="0.2">
      <c r="A530" s="8"/>
      <c r="B530" s="7"/>
      <c r="C530" s="7"/>
      <c r="D530" s="7"/>
      <c r="E530" s="6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  <c r="CA530" s="2"/>
      <c r="CB530" s="2"/>
      <c r="CC530" s="2"/>
      <c r="CD530" s="2"/>
      <c r="CE530" s="2"/>
      <c r="CF530" s="2"/>
      <c r="CG530" s="2"/>
      <c r="CH530" s="2"/>
      <c r="CI530" s="2"/>
      <c r="CJ530" s="2"/>
      <c r="CK530" s="2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  <c r="CW530" s="2"/>
      <c r="CX530" s="2"/>
      <c r="CY530" s="2"/>
      <c r="CZ530" s="2"/>
      <c r="DA530" s="2"/>
      <c r="DB530" s="2"/>
      <c r="DC530" s="2"/>
      <c r="DD530" s="2"/>
      <c r="DE530" s="2"/>
      <c r="DF530" s="2"/>
      <c r="DG530" s="2"/>
      <c r="DH530" s="2"/>
      <c r="DI530" s="2"/>
      <c r="DJ530" s="2"/>
      <c r="DK530" s="2"/>
      <c r="DL530" s="2"/>
      <c r="DM530" s="2"/>
      <c r="DN530" s="2"/>
      <c r="DO530" s="2"/>
      <c r="DP530" s="2"/>
      <c r="DQ530" s="2"/>
      <c r="DR530" s="2"/>
      <c r="DS530" s="2"/>
      <c r="DT530" s="2"/>
      <c r="DU530" s="2"/>
      <c r="DV530" s="2"/>
      <c r="DW530" s="2"/>
      <c r="DX530" s="2"/>
      <c r="DY530" s="2"/>
      <c r="DZ530" s="2"/>
      <c r="EA530" s="2"/>
      <c r="EB530" s="2"/>
      <c r="EC530" s="2"/>
      <c r="ED530" s="2"/>
      <c r="EE530" s="2"/>
      <c r="EF530" s="2"/>
      <c r="EG530" s="2"/>
      <c r="EH530" s="2"/>
      <c r="EI530" s="2"/>
      <c r="EJ530" s="2"/>
      <c r="EK530" s="2"/>
      <c r="EL530" s="2"/>
      <c r="EM530" s="2"/>
      <c r="EN530" s="2"/>
      <c r="EO530" s="2"/>
      <c r="EP530" s="2"/>
      <c r="EQ530" s="2"/>
      <c r="ER530" s="2"/>
      <c r="ES530" s="2"/>
      <c r="ET530" s="2"/>
      <c r="EU530" s="2"/>
      <c r="EV530" s="2"/>
      <c r="EW530" s="2"/>
      <c r="EX530" s="2"/>
      <c r="EY530" s="2"/>
      <c r="EZ530" s="2"/>
      <c r="FA530" s="2"/>
      <c r="FB530" s="2"/>
      <c r="FC530" s="2"/>
      <c r="FD530" s="2"/>
      <c r="FE530" s="2"/>
      <c r="FF530" s="2"/>
      <c r="FG530" s="2"/>
      <c r="FH530" s="2"/>
      <c r="FI530" s="2"/>
      <c r="FJ530" s="2"/>
      <c r="FK530" s="2"/>
      <c r="FL530" s="2"/>
      <c r="FM530" s="2"/>
      <c r="FN530" s="2"/>
      <c r="FO530" s="2"/>
      <c r="FP530" s="2"/>
      <c r="FQ530" s="2"/>
      <c r="FR530" s="2"/>
      <c r="FS530" s="2"/>
      <c r="FT530" s="2"/>
      <c r="FU530" s="2"/>
      <c r="FV530" s="2"/>
      <c r="FW530" s="2"/>
      <c r="FX530" s="2"/>
      <c r="FY530" s="2"/>
      <c r="FZ530" s="2"/>
      <c r="GA530" s="2"/>
      <c r="GB530" s="2"/>
      <c r="GC530" s="2"/>
      <c r="GD530" s="2"/>
      <c r="GE530" s="2"/>
      <c r="GF530" s="2"/>
      <c r="GG530" s="2"/>
      <c r="GH530" s="2"/>
      <c r="GI530" s="2"/>
      <c r="GJ530" s="2"/>
      <c r="GK530" s="2"/>
      <c r="GL530" s="2"/>
      <c r="GM530" s="2"/>
      <c r="GN530" s="2"/>
      <c r="GO530" s="2"/>
      <c r="GP530" s="2"/>
      <c r="GQ530" s="2"/>
      <c r="GR530" s="2"/>
      <c r="GS530" s="2"/>
      <c r="GT530" s="2"/>
      <c r="GU530" s="2"/>
      <c r="GV530" s="2"/>
      <c r="GW530" s="2"/>
      <c r="GX530" s="2"/>
      <c r="GY530" s="2"/>
      <c r="GZ530" s="2"/>
      <c r="HA530" s="2"/>
      <c r="HB530" s="2"/>
      <c r="HC530" s="2"/>
      <c r="HD530" s="2"/>
      <c r="HE530" s="2"/>
      <c r="HF530" s="2"/>
      <c r="HG530" s="2"/>
      <c r="HH530" s="2"/>
      <c r="HI530" s="2"/>
      <c r="HJ530" s="2"/>
      <c r="HK530" s="2"/>
      <c r="HL530" s="2"/>
      <c r="HM530" s="2"/>
      <c r="HN530" s="2"/>
      <c r="HO530" s="2"/>
      <c r="HP530" s="2"/>
      <c r="HQ530" s="2"/>
      <c r="HR530" s="2"/>
      <c r="HS530" s="2"/>
      <c r="HT530" s="2"/>
      <c r="HU530" s="2"/>
      <c r="HV530" s="2"/>
      <c r="HW530" s="2"/>
      <c r="HX530" s="2"/>
      <c r="HY530" s="2"/>
      <c r="HZ530" s="2"/>
      <c r="IA530" s="2"/>
      <c r="IB530" s="2"/>
      <c r="IC530" s="2"/>
      <c r="ID530" s="2"/>
      <c r="IE530" s="2"/>
      <c r="IF530" s="2"/>
      <c r="IG530" s="2"/>
      <c r="IH530" s="2"/>
    </row>
    <row r="531" spans="1:242" s="33" customFormat="1" ht="12.75" x14ac:dyDescent="0.2">
      <c r="A531" s="8"/>
      <c r="B531" s="7"/>
      <c r="C531" s="7"/>
      <c r="D531" s="7"/>
      <c r="E531" s="6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  <c r="CA531" s="2"/>
      <c r="CB531" s="2"/>
      <c r="CC531" s="2"/>
      <c r="CD531" s="2"/>
      <c r="CE531" s="2"/>
      <c r="CF531" s="2"/>
      <c r="CG531" s="2"/>
      <c r="CH531" s="2"/>
      <c r="CI531" s="2"/>
      <c r="CJ531" s="2"/>
      <c r="CK531" s="2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Y531" s="2"/>
      <c r="CZ531" s="2"/>
      <c r="DA531" s="2"/>
      <c r="DB531" s="2"/>
      <c r="DC531" s="2"/>
      <c r="DD531" s="2"/>
      <c r="DE531" s="2"/>
      <c r="DF531" s="2"/>
      <c r="DG531" s="2"/>
      <c r="DH531" s="2"/>
      <c r="DI531" s="2"/>
      <c r="DJ531" s="2"/>
      <c r="DK531" s="2"/>
      <c r="DL531" s="2"/>
      <c r="DM531" s="2"/>
      <c r="DN531" s="2"/>
      <c r="DO531" s="2"/>
      <c r="DP531" s="2"/>
      <c r="DQ531" s="2"/>
      <c r="DR531" s="2"/>
      <c r="DS531" s="2"/>
      <c r="DT531" s="2"/>
      <c r="DU531" s="2"/>
      <c r="DV531" s="2"/>
      <c r="DW531" s="2"/>
      <c r="DX531" s="2"/>
      <c r="DY531" s="2"/>
      <c r="DZ531" s="2"/>
      <c r="EA531" s="2"/>
      <c r="EB531" s="2"/>
      <c r="EC531" s="2"/>
      <c r="ED531" s="2"/>
      <c r="EE531" s="2"/>
      <c r="EF531" s="2"/>
      <c r="EG531" s="2"/>
      <c r="EH531" s="2"/>
      <c r="EI531" s="2"/>
      <c r="EJ531" s="2"/>
      <c r="EK531" s="2"/>
      <c r="EL531" s="2"/>
      <c r="EM531" s="2"/>
      <c r="EN531" s="2"/>
      <c r="EO531" s="2"/>
      <c r="EP531" s="2"/>
      <c r="EQ531" s="2"/>
      <c r="ER531" s="2"/>
      <c r="ES531" s="2"/>
      <c r="ET531" s="2"/>
      <c r="EU531" s="2"/>
      <c r="EV531" s="2"/>
      <c r="EW531" s="2"/>
      <c r="EX531" s="2"/>
      <c r="EY531" s="2"/>
      <c r="EZ531" s="2"/>
      <c r="FA531" s="2"/>
      <c r="FB531" s="2"/>
      <c r="FC531" s="2"/>
      <c r="FD531" s="2"/>
      <c r="FE531" s="2"/>
      <c r="FF531" s="2"/>
      <c r="FG531" s="2"/>
      <c r="FH531" s="2"/>
      <c r="FI531" s="2"/>
      <c r="FJ531" s="2"/>
      <c r="FK531" s="2"/>
      <c r="FL531" s="2"/>
      <c r="FM531" s="2"/>
      <c r="FN531" s="2"/>
      <c r="FO531" s="2"/>
      <c r="FP531" s="2"/>
      <c r="FQ531" s="2"/>
      <c r="FR531" s="2"/>
      <c r="FS531" s="2"/>
      <c r="FT531" s="2"/>
      <c r="FU531" s="2"/>
      <c r="FV531" s="2"/>
      <c r="FW531" s="2"/>
      <c r="FX531" s="2"/>
      <c r="FY531" s="2"/>
      <c r="FZ531" s="2"/>
      <c r="GA531" s="2"/>
      <c r="GB531" s="2"/>
      <c r="GC531" s="2"/>
      <c r="GD531" s="2"/>
      <c r="GE531" s="2"/>
      <c r="GF531" s="2"/>
      <c r="GG531" s="2"/>
      <c r="GH531" s="2"/>
      <c r="GI531" s="2"/>
      <c r="GJ531" s="2"/>
      <c r="GK531" s="2"/>
      <c r="GL531" s="2"/>
      <c r="GM531" s="2"/>
      <c r="GN531" s="2"/>
      <c r="GO531" s="2"/>
      <c r="GP531" s="2"/>
      <c r="GQ531" s="2"/>
      <c r="GR531" s="2"/>
      <c r="GS531" s="2"/>
      <c r="GT531" s="2"/>
      <c r="GU531" s="2"/>
      <c r="GV531" s="2"/>
      <c r="GW531" s="2"/>
      <c r="GX531" s="2"/>
      <c r="GY531" s="2"/>
      <c r="GZ531" s="2"/>
      <c r="HA531" s="2"/>
      <c r="HB531" s="2"/>
      <c r="HC531" s="2"/>
      <c r="HD531" s="2"/>
      <c r="HE531" s="2"/>
      <c r="HF531" s="2"/>
      <c r="HG531" s="2"/>
      <c r="HH531" s="2"/>
      <c r="HI531" s="2"/>
      <c r="HJ531" s="2"/>
      <c r="HK531" s="2"/>
      <c r="HL531" s="2"/>
      <c r="HM531" s="2"/>
      <c r="HN531" s="2"/>
      <c r="HO531" s="2"/>
      <c r="HP531" s="2"/>
      <c r="HQ531" s="2"/>
      <c r="HR531" s="2"/>
      <c r="HS531" s="2"/>
      <c r="HT531" s="2"/>
      <c r="HU531" s="2"/>
      <c r="HV531" s="2"/>
      <c r="HW531" s="2"/>
      <c r="HX531" s="2"/>
      <c r="HY531" s="2"/>
      <c r="HZ531" s="2"/>
      <c r="IA531" s="2"/>
      <c r="IB531" s="2"/>
      <c r="IC531" s="2"/>
      <c r="ID531" s="2"/>
      <c r="IE531" s="2"/>
      <c r="IF531" s="2"/>
      <c r="IG531" s="2"/>
      <c r="IH531" s="2"/>
    </row>
    <row r="532" spans="1:242" s="33" customFormat="1" ht="12.75" x14ac:dyDescent="0.2">
      <c r="A532" s="8"/>
      <c r="B532" s="7"/>
      <c r="C532" s="7"/>
      <c r="D532" s="7"/>
      <c r="E532" s="6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  <c r="CA532" s="2"/>
      <c r="CB532" s="2"/>
      <c r="CC532" s="2"/>
      <c r="CD532" s="2"/>
      <c r="CE532" s="2"/>
      <c r="CF532" s="2"/>
      <c r="CG532" s="2"/>
      <c r="CH532" s="2"/>
      <c r="CI532" s="2"/>
      <c r="CJ532" s="2"/>
      <c r="CK532" s="2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  <c r="CW532" s="2"/>
      <c r="CX532" s="2"/>
      <c r="CY532" s="2"/>
      <c r="CZ532" s="2"/>
      <c r="DA532" s="2"/>
      <c r="DB532" s="2"/>
      <c r="DC532" s="2"/>
      <c r="DD532" s="2"/>
      <c r="DE532" s="2"/>
      <c r="DF532" s="2"/>
      <c r="DG532" s="2"/>
      <c r="DH532" s="2"/>
      <c r="DI532" s="2"/>
      <c r="DJ532" s="2"/>
      <c r="DK532" s="2"/>
      <c r="DL532" s="2"/>
      <c r="DM532" s="2"/>
      <c r="DN532" s="2"/>
      <c r="DO532" s="2"/>
      <c r="DP532" s="2"/>
      <c r="DQ532" s="2"/>
      <c r="DR532" s="2"/>
      <c r="DS532" s="2"/>
      <c r="DT532" s="2"/>
      <c r="DU532" s="2"/>
      <c r="DV532" s="2"/>
      <c r="DW532" s="2"/>
      <c r="DX532" s="2"/>
      <c r="DY532" s="2"/>
      <c r="DZ532" s="2"/>
      <c r="EA532" s="2"/>
      <c r="EB532" s="2"/>
      <c r="EC532" s="2"/>
      <c r="ED532" s="2"/>
      <c r="EE532" s="2"/>
      <c r="EF532" s="2"/>
      <c r="EG532" s="2"/>
      <c r="EH532" s="2"/>
      <c r="EI532" s="2"/>
      <c r="EJ532" s="2"/>
      <c r="EK532" s="2"/>
      <c r="EL532" s="2"/>
      <c r="EM532" s="2"/>
      <c r="EN532" s="2"/>
      <c r="EO532" s="2"/>
      <c r="EP532" s="2"/>
      <c r="EQ532" s="2"/>
      <c r="ER532" s="2"/>
      <c r="ES532" s="2"/>
      <c r="ET532" s="2"/>
      <c r="EU532" s="2"/>
      <c r="EV532" s="2"/>
      <c r="EW532" s="2"/>
      <c r="EX532" s="2"/>
      <c r="EY532" s="2"/>
      <c r="EZ532" s="2"/>
      <c r="FA532" s="2"/>
      <c r="FB532" s="2"/>
      <c r="FC532" s="2"/>
      <c r="FD532" s="2"/>
      <c r="FE532" s="2"/>
      <c r="FF532" s="2"/>
      <c r="FG532" s="2"/>
      <c r="FH532" s="2"/>
      <c r="FI532" s="2"/>
      <c r="FJ532" s="2"/>
      <c r="FK532" s="2"/>
      <c r="FL532" s="2"/>
      <c r="FM532" s="2"/>
      <c r="FN532" s="2"/>
      <c r="FO532" s="2"/>
      <c r="FP532" s="2"/>
      <c r="FQ532" s="2"/>
      <c r="FR532" s="2"/>
      <c r="FS532" s="2"/>
      <c r="FT532" s="2"/>
      <c r="FU532" s="2"/>
      <c r="FV532" s="2"/>
      <c r="FW532" s="2"/>
      <c r="FX532" s="2"/>
      <c r="FY532" s="2"/>
      <c r="FZ532" s="2"/>
      <c r="GA532" s="2"/>
      <c r="GB532" s="2"/>
      <c r="GC532" s="2"/>
      <c r="GD532" s="2"/>
      <c r="GE532" s="2"/>
      <c r="GF532" s="2"/>
      <c r="GG532" s="2"/>
      <c r="GH532" s="2"/>
      <c r="GI532" s="2"/>
      <c r="GJ532" s="2"/>
      <c r="GK532" s="2"/>
      <c r="GL532" s="2"/>
      <c r="GM532" s="2"/>
      <c r="GN532" s="2"/>
      <c r="GO532" s="2"/>
      <c r="GP532" s="2"/>
      <c r="GQ532" s="2"/>
      <c r="GR532" s="2"/>
      <c r="GS532" s="2"/>
      <c r="GT532" s="2"/>
      <c r="GU532" s="2"/>
      <c r="GV532" s="2"/>
      <c r="GW532" s="2"/>
      <c r="GX532" s="2"/>
      <c r="GY532" s="2"/>
      <c r="GZ532" s="2"/>
      <c r="HA532" s="2"/>
      <c r="HB532" s="2"/>
      <c r="HC532" s="2"/>
      <c r="HD532" s="2"/>
      <c r="HE532" s="2"/>
      <c r="HF532" s="2"/>
      <c r="HG532" s="2"/>
      <c r="HH532" s="2"/>
      <c r="HI532" s="2"/>
      <c r="HJ532" s="2"/>
      <c r="HK532" s="2"/>
      <c r="HL532" s="2"/>
      <c r="HM532" s="2"/>
      <c r="HN532" s="2"/>
      <c r="HO532" s="2"/>
      <c r="HP532" s="2"/>
      <c r="HQ532" s="2"/>
      <c r="HR532" s="2"/>
      <c r="HS532" s="2"/>
      <c r="HT532" s="2"/>
      <c r="HU532" s="2"/>
      <c r="HV532" s="2"/>
      <c r="HW532" s="2"/>
      <c r="HX532" s="2"/>
      <c r="HY532" s="2"/>
      <c r="HZ532" s="2"/>
      <c r="IA532" s="2"/>
      <c r="IB532" s="2"/>
      <c r="IC532" s="2"/>
      <c r="ID532" s="2"/>
      <c r="IE532" s="2"/>
      <c r="IF532" s="2"/>
      <c r="IG532" s="2"/>
      <c r="IH532" s="2"/>
    </row>
    <row r="533" spans="1:242" s="33" customFormat="1" ht="12.75" x14ac:dyDescent="0.2">
      <c r="A533" s="8"/>
      <c r="B533" s="7"/>
      <c r="C533" s="7"/>
      <c r="D533" s="7"/>
      <c r="E533" s="6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  <c r="CA533" s="2"/>
      <c r="CB533" s="2"/>
      <c r="CC533" s="2"/>
      <c r="CD533" s="2"/>
      <c r="CE533" s="2"/>
      <c r="CF533" s="2"/>
      <c r="CG533" s="2"/>
      <c r="CH533" s="2"/>
      <c r="CI533" s="2"/>
      <c r="CJ533" s="2"/>
      <c r="CK533" s="2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Y533" s="2"/>
      <c r="CZ533" s="2"/>
      <c r="DA533" s="2"/>
      <c r="DB533" s="2"/>
      <c r="DC533" s="2"/>
      <c r="DD533" s="2"/>
      <c r="DE533" s="2"/>
      <c r="DF533" s="2"/>
      <c r="DG533" s="2"/>
      <c r="DH533" s="2"/>
      <c r="DI533" s="2"/>
      <c r="DJ533" s="2"/>
      <c r="DK533" s="2"/>
      <c r="DL533" s="2"/>
      <c r="DM533" s="2"/>
      <c r="DN533" s="2"/>
      <c r="DO533" s="2"/>
      <c r="DP533" s="2"/>
      <c r="DQ533" s="2"/>
      <c r="DR533" s="2"/>
      <c r="DS533" s="2"/>
      <c r="DT533" s="2"/>
      <c r="DU533" s="2"/>
      <c r="DV533" s="2"/>
      <c r="DW533" s="2"/>
      <c r="DX533" s="2"/>
      <c r="DY533" s="2"/>
      <c r="DZ533" s="2"/>
      <c r="EA533" s="2"/>
      <c r="EB533" s="2"/>
      <c r="EC533" s="2"/>
      <c r="ED533" s="2"/>
      <c r="EE533" s="2"/>
      <c r="EF533" s="2"/>
      <c r="EG533" s="2"/>
      <c r="EH533" s="2"/>
      <c r="EI533" s="2"/>
      <c r="EJ533" s="2"/>
      <c r="EK533" s="2"/>
      <c r="EL533" s="2"/>
      <c r="EM533" s="2"/>
      <c r="EN533" s="2"/>
      <c r="EO533" s="2"/>
      <c r="EP533" s="2"/>
      <c r="EQ533" s="2"/>
      <c r="ER533" s="2"/>
      <c r="ES533" s="2"/>
      <c r="ET533" s="2"/>
      <c r="EU533" s="2"/>
      <c r="EV533" s="2"/>
      <c r="EW533" s="2"/>
      <c r="EX533" s="2"/>
      <c r="EY533" s="2"/>
      <c r="EZ533" s="2"/>
      <c r="FA533" s="2"/>
      <c r="FB533" s="2"/>
      <c r="FC533" s="2"/>
      <c r="FD533" s="2"/>
      <c r="FE533" s="2"/>
      <c r="FF533" s="2"/>
      <c r="FG533" s="2"/>
      <c r="FH533" s="2"/>
      <c r="FI533" s="2"/>
      <c r="FJ533" s="2"/>
      <c r="FK533" s="2"/>
      <c r="FL533" s="2"/>
      <c r="FM533" s="2"/>
      <c r="FN533" s="2"/>
      <c r="FO533" s="2"/>
      <c r="FP533" s="2"/>
      <c r="FQ533" s="2"/>
      <c r="FR533" s="2"/>
      <c r="FS533" s="2"/>
      <c r="FT533" s="2"/>
      <c r="FU533" s="2"/>
      <c r="FV533" s="2"/>
      <c r="FW533" s="2"/>
      <c r="FX533" s="2"/>
      <c r="FY533" s="2"/>
      <c r="FZ533" s="2"/>
      <c r="GA533" s="2"/>
      <c r="GB533" s="2"/>
      <c r="GC533" s="2"/>
      <c r="GD533" s="2"/>
      <c r="GE533" s="2"/>
      <c r="GF533" s="2"/>
      <c r="GG533" s="2"/>
      <c r="GH533" s="2"/>
      <c r="GI533" s="2"/>
      <c r="GJ533" s="2"/>
      <c r="GK533" s="2"/>
      <c r="GL533" s="2"/>
      <c r="GM533" s="2"/>
      <c r="GN533" s="2"/>
      <c r="GO533" s="2"/>
      <c r="GP533" s="2"/>
      <c r="GQ533" s="2"/>
      <c r="GR533" s="2"/>
      <c r="GS533" s="2"/>
      <c r="GT533" s="2"/>
      <c r="GU533" s="2"/>
      <c r="GV533" s="2"/>
      <c r="GW533" s="2"/>
      <c r="GX533" s="2"/>
      <c r="GY533" s="2"/>
      <c r="GZ533" s="2"/>
      <c r="HA533" s="2"/>
      <c r="HB533" s="2"/>
      <c r="HC533" s="2"/>
      <c r="HD533" s="2"/>
      <c r="HE533" s="2"/>
      <c r="HF533" s="2"/>
      <c r="HG533" s="2"/>
      <c r="HH533" s="2"/>
      <c r="HI533" s="2"/>
      <c r="HJ533" s="2"/>
      <c r="HK533" s="2"/>
      <c r="HL533" s="2"/>
      <c r="HM533" s="2"/>
      <c r="HN533" s="2"/>
      <c r="HO533" s="2"/>
      <c r="HP533" s="2"/>
      <c r="HQ533" s="2"/>
      <c r="HR533" s="2"/>
      <c r="HS533" s="2"/>
      <c r="HT533" s="2"/>
      <c r="HU533" s="2"/>
      <c r="HV533" s="2"/>
      <c r="HW533" s="2"/>
      <c r="HX533" s="2"/>
      <c r="HY533" s="2"/>
      <c r="HZ533" s="2"/>
      <c r="IA533" s="2"/>
      <c r="IB533" s="2"/>
      <c r="IC533" s="2"/>
      <c r="ID533" s="2"/>
      <c r="IE533" s="2"/>
      <c r="IF533" s="2"/>
      <c r="IG533" s="2"/>
      <c r="IH533" s="2"/>
    </row>
    <row r="534" spans="1:242" s="33" customFormat="1" ht="12.75" x14ac:dyDescent="0.2">
      <c r="A534" s="8"/>
      <c r="B534" s="7"/>
      <c r="C534" s="7"/>
      <c r="D534" s="7"/>
      <c r="E534" s="6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  <c r="CA534" s="2"/>
      <c r="CB534" s="2"/>
      <c r="CC534" s="2"/>
      <c r="CD534" s="2"/>
      <c r="CE534" s="2"/>
      <c r="CF534" s="2"/>
      <c r="CG534" s="2"/>
      <c r="CH534" s="2"/>
      <c r="CI534" s="2"/>
      <c r="CJ534" s="2"/>
      <c r="CK534" s="2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  <c r="CZ534" s="2"/>
      <c r="DA534" s="2"/>
      <c r="DB534" s="2"/>
      <c r="DC534" s="2"/>
      <c r="DD534" s="2"/>
      <c r="DE534" s="2"/>
      <c r="DF534" s="2"/>
      <c r="DG534" s="2"/>
      <c r="DH534" s="2"/>
      <c r="DI534" s="2"/>
      <c r="DJ534" s="2"/>
      <c r="DK534" s="2"/>
      <c r="DL534" s="2"/>
      <c r="DM534" s="2"/>
      <c r="DN534" s="2"/>
      <c r="DO534" s="2"/>
      <c r="DP534" s="2"/>
      <c r="DQ534" s="2"/>
      <c r="DR534" s="2"/>
      <c r="DS534" s="2"/>
      <c r="DT534" s="2"/>
      <c r="DU534" s="2"/>
      <c r="DV534" s="2"/>
      <c r="DW534" s="2"/>
      <c r="DX534" s="2"/>
      <c r="DY534" s="2"/>
      <c r="DZ534" s="2"/>
      <c r="EA534" s="2"/>
      <c r="EB534" s="2"/>
      <c r="EC534" s="2"/>
      <c r="ED534" s="2"/>
      <c r="EE534" s="2"/>
      <c r="EF534" s="2"/>
      <c r="EG534" s="2"/>
      <c r="EH534" s="2"/>
      <c r="EI534" s="2"/>
      <c r="EJ534" s="2"/>
      <c r="EK534" s="2"/>
      <c r="EL534" s="2"/>
      <c r="EM534" s="2"/>
      <c r="EN534" s="2"/>
      <c r="EO534" s="2"/>
      <c r="EP534" s="2"/>
      <c r="EQ534" s="2"/>
      <c r="ER534" s="2"/>
      <c r="ES534" s="2"/>
      <c r="ET534" s="2"/>
      <c r="EU534" s="2"/>
      <c r="EV534" s="2"/>
      <c r="EW534" s="2"/>
      <c r="EX534" s="2"/>
      <c r="EY534" s="2"/>
      <c r="EZ534" s="2"/>
      <c r="FA534" s="2"/>
      <c r="FB534" s="2"/>
      <c r="FC534" s="2"/>
      <c r="FD534" s="2"/>
      <c r="FE534" s="2"/>
      <c r="FF534" s="2"/>
      <c r="FG534" s="2"/>
      <c r="FH534" s="2"/>
      <c r="FI534" s="2"/>
      <c r="FJ534" s="2"/>
      <c r="FK534" s="2"/>
      <c r="FL534" s="2"/>
      <c r="FM534" s="2"/>
      <c r="FN534" s="2"/>
      <c r="FO534" s="2"/>
      <c r="FP534" s="2"/>
      <c r="FQ534" s="2"/>
      <c r="FR534" s="2"/>
      <c r="FS534" s="2"/>
      <c r="FT534" s="2"/>
      <c r="FU534" s="2"/>
      <c r="FV534" s="2"/>
      <c r="FW534" s="2"/>
      <c r="FX534" s="2"/>
      <c r="FY534" s="2"/>
      <c r="FZ534" s="2"/>
      <c r="GA534" s="2"/>
      <c r="GB534" s="2"/>
      <c r="GC534" s="2"/>
      <c r="GD534" s="2"/>
      <c r="GE534" s="2"/>
      <c r="GF534" s="2"/>
      <c r="GG534" s="2"/>
      <c r="GH534" s="2"/>
      <c r="GI534" s="2"/>
      <c r="GJ534" s="2"/>
      <c r="GK534" s="2"/>
      <c r="GL534" s="2"/>
      <c r="GM534" s="2"/>
      <c r="GN534" s="2"/>
      <c r="GO534" s="2"/>
      <c r="GP534" s="2"/>
      <c r="GQ534" s="2"/>
      <c r="GR534" s="2"/>
      <c r="GS534" s="2"/>
      <c r="GT534" s="2"/>
      <c r="GU534" s="2"/>
      <c r="GV534" s="2"/>
      <c r="GW534" s="2"/>
      <c r="GX534" s="2"/>
      <c r="GY534" s="2"/>
      <c r="GZ534" s="2"/>
      <c r="HA534" s="2"/>
      <c r="HB534" s="2"/>
      <c r="HC534" s="2"/>
      <c r="HD534" s="2"/>
      <c r="HE534" s="2"/>
      <c r="HF534" s="2"/>
      <c r="HG534" s="2"/>
      <c r="HH534" s="2"/>
      <c r="HI534" s="2"/>
      <c r="HJ534" s="2"/>
      <c r="HK534" s="2"/>
      <c r="HL534" s="2"/>
      <c r="HM534" s="2"/>
      <c r="HN534" s="2"/>
      <c r="HO534" s="2"/>
      <c r="HP534" s="2"/>
      <c r="HQ534" s="2"/>
      <c r="HR534" s="2"/>
      <c r="HS534" s="2"/>
      <c r="HT534" s="2"/>
      <c r="HU534" s="2"/>
      <c r="HV534" s="2"/>
      <c r="HW534" s="2"/>
      <c r="HX534" s="2"/>
      <c r="HY534" s="2"/>
      <c r="HZ534" s="2"/>
      <c r="IA534" s="2"/>
      <c r="IB534" s="2"/>
      <c r="IC534" s="2"/>
      <c r="ID534" s="2"/>
      <c r="IE534" s="2"/>
      <c r="IF534" s="2"/>
      <c r="IG534" s="2"/>
      <c r="IH534" s="2"/>
    </row>
    <row r="535" spans="1:242" s="33" customFormat="1" ht="12.75" x14ac:dyDescent="0.2">
      <c r="A535" s="8"/>
      <c r="B535" s="7"/>
      <c r="C535" s="7"/>
      <c r="D535" s="7"/>
      <c r="E535" s="6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  <c r="CA535" s="2"/>
      <c r="CB535" s="2"/>
      <c r="CC535" s="2"/>
      <c r="CD535" s="2"/>
      <c r="CE535" s="2"/>
      <c r="CF535" s="2"/>
      <c r="CG535" s="2"/>
      <c r="CH535" s="2"/>
      <c r="CI535" s="2"/>
      <c r="CJ535" s="2"/>
      <c r="CK535" s="2"/>
      <c r="CL535" s="2"/>
      <c r="CM535" s="2"/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  <c r="CZ535" s="2"/>
      <c r="DA535" s="2"/>
      <c r="DB535" s="2"/>
      <c r="DC535" s="2"/>
      <c r="DD535" s="2"/>
      <c r="DE535" s="2"/>
      <c r="DF535" s="2"/>
      <c r="DG535" s="2"/>
      <c r="DH535" s="2"/>
      <c r="DI535" s="2"/>
      <c r="DJ535" s="2"/>
      <c r="DK535" s="2"/>
      <c r="DL535" s="2"/>
      <c r="DM535" s="2"/>
      <c r="DN535" s="2"/>
      <c r="DO535" s="2"/>
      <c r="DP535" s="2"/>
      <c r="DQ535" s="2"/>
      <c r="DR535" s="2"/>
      <c r="DS535" s="2"/>
      <c r="DT535" s="2"/>
      <c r="DU535" s="2"/>
      <c r="DV535" s="2"/>
      <c r="DW535" s="2"/>
      <c r="DX535" s="2"/>
      <c r="DY535" s="2"/>
      <c r="DZ535" s="2"/>
      <c r="EA535" s="2"/>
      <c r="EB535" s="2"/>
      <c r="EC535" s="2"/>
      <c r="ED535" s="2"/>
      <c r="EE535" s="2"/>
      <c r="EF535" s="2"/>
      <c r="EG535" s="2"/>
      <c r="EH535" s="2"/>
      <c r="EI535" s="2"/>
      <c r="EJ535" s="2"/>
      <c r="EK535" s="2"/>
      <c r="EL535" s="2"/>
      <c r="EM535" s="2"/>
      <c r="EN535" s="2"/>
      <c r="EO535" s="2"/>
      <c r="EP535" s="2"/>
      <c r="EQ535" s="2"/>
      <c r="ER535" s="2"/>
      <c r="ES535" s="2"/>
      <c r="ET535" s="2"/>
      <c r="EU535" s="2"/>
      <c r="EV535" s="2"/>
      <c r="EW535" s="2"/>
      <c r="EX535" s="2"/>
      <c r="EY535" s="2"/>
      <c r="EZ535" s="2"/>
      <c r="FA535" s="2"/>
      <c r="FB535" s="2"/>
      <c r="FC535" s="2"/>
      <c r="FD535" s="2"/>
      <c r="FE535" s="2"/>
      <c r="FF535" s="2"/>
      <c r="FG535" s="2"/>
      <c r="FH535" s="2"/>
      <c r="FI535" s="2"/>
      <c r="FJ535" s="2"/>
      <c r="FK535" s="2"/>
      <c r="FL535" s="2"/>
      <c r="FM535" s="2"/>
      <c r="FN535" s="2"/>
      <c r="FO535" s="2"/>
      <c r="FP535" s="2"/>
      <c r="FQ535" s="2"/>
      <c r="FR535" s="2"/>
      <c r="FS535" s="2"/>
      <c r="FT535" s="2"/>
      <c r="FU535" s="2"/>
      <c r="FV535" s="2"/>
      <c r="FW535" s="2"/>
      <c r="FX535" s="2"/>
      <c r="FY535" s="2"/>
      <c r="FZ535" s="2"/>
      <c r="GA535" s="2"/>
      <c r="GB535" s="2"/>
      <c r="GC535" s="2"/>
      <c r="GD535" s="2"/>
      <c r="GE535" s="2"/>
      <c r="GF535" s="2"/>
      <c r="GG535" s="2"/>
      <c r="GH535" s="2"/>
      <c r="GI535" s="2"/>
      <c r="GJ535" s="2"/>
      <c r="GK535" s="2"/>
      <c r="GL535" s="2"/>
      <c r="GM535" s="2"/>
      <c r="GN535" s="2"/>
      <c r="GO535" s="2"/>
      <c r="GP535" s="2"/>
      <c r="GQ535" s="2"/>
      <c r="GR535" s="2"/>
      <c r="GS535" s="2"/>
      <c r="GT535" s="2"/>
      <c r="GU535" s="2"/>
      <c r="GV535" s="2"/>
      <c r="GW535" s="2"/>
      <c r="GX535" s="2"/>
      <c r="GY535" s="2"/>
      <c r="GZ535" s="2"/>
      <c r="HA535" s="2"/>
      <c r="HB535" s="2"/>
      <c r="HC535" s="2"/>
      <c r="HD535" s="2"/>
      <c r="HE535" s="2"/>
      <c r="HF535" s="2"/>
      <c r="HG535" s="2"/>
      <c r="HH535" s="2"/>
      <c r="HI535" s="2"/>
      <c r="HJ535" s="2"/>
      <c r="HK535" s="2"/>
      <c r="HL535" s="2"/>
      <c r="HM535" s="2"/>
      <c r="HN535" s="2"/>
      <c r="HO535" s="2"/>
      <c r="HP535" s="2"/>
      <c r="HQ535" s="2"/>
      <c r="HR535" s="2"/>
      <c r="HS535" s="2"/>
      <c r="HT535" s="2"/>
      <c r="HU535" s="2"/>
      <c r="HV535" s="2"/>
      <c r="HW535" s="2"/>
      <c r="HX535" s="2"/>
      <c r="HY535" s="2"/>
      <c r="HZ535" s="2"/>
      <c r="IA535" s="2"/>
      <c r="IB535" s="2"/>
      <c r="IC535" s="2"/>
      <c r="ID535" s="2"/>
      <c r="IE535" s="2"/>
      <c r="IF535" s="2"/>
      <c r="IG535" s="2"/>
      <c r="IH535" s="2"/>
    </row>
    <row r="536" spans="1:242" s="33" customFormat="1" ht="12.75" x14ac:dyDescent="0.2">
      <c r="A536" s="8"/>
      <c r="B536" s="7"/>
      <c r="C536" s="7"/>
      <c r="D536" s="7"/>
      <c r="E536" s="6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  <c r="CA536" s="2"/>
      <c r="CB536" s="2"/>
      <c r="CC536" s="2"/>
      <c r="CD536" s="2"/>
      <c r="CE536" s="2"/>
      <c r="CF536" s="2"/>
      <c r="CG536" s="2"/>
      <c r="CH536" s="2"/>
      <c r="CI536" s="2"/>
      <c r="CJ536" s="2"/>
      <c r="CK536" s="2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Y536" s="2"/>
      <c r="CZ536" s="2"/>
      <c r="DA536" s="2"/>
      <c r="DB536" s="2"/>
      <c r="DC536" s="2"/>
      <c r="DD536" s="2"/>
      <c r="DE536" s="2"/>
      <c r="DF536" s="2"/>
      <c r="DG536" s="2"/>
      <c r="DH536" s="2"/>
      <c r="DI536" s="2"/>
      <c r="DJ536" s="2"/>
      <c r="DK536" s="2"/>
      <c r="DL536" s="2"/>
      <c r="DM536" s="2"/>
      <c r="DN536" s="2"/>
      <c r="DO536" s="2"/>
      <c r="DP536" s="2"/>
      <c r="DQ536" s="2"/>
      <c r="DR536" s="2"/>
      <c r="DS536" s="2"/>
      <c r="DT536" s="2"/>
      <c r="DU536" s="2"/>
      <c r="DV536" s="2"/>
      <c r="DW536" s="2"/>
      <c r="DX536" s="2"/>
      <c r="DY536" s="2"/>
      <c r="DZ536" s="2"/>
      <c r="EA536" s="2"/>
      <c r="EB536" s="2"/>
      <c r="EC536" s="2"/>
      <c r="ED536" s="2"/>
      <c r="EE536" s="2"/>
      <c r="EF536" s="2"/>
      <c r="EG536" s="2"/>
      <c r="EH536" s="2"/>
      <c r="EI536" s="2"/>
      <c r="EJ536" s="2"/>
      <c r="EK536" s="2"/>
      <c r="EL536" s="2"/>
      <c r="EM536" s="2"/>
      <c r="EN536" s="2"/>
      <c r="EO536" s="2"/>
      <c r="EP536" s="2"/>
      <c r="EQ536" s="2"/>
      <c r="ER536" s="2"/>
      <c r="ES536" s="2"/>
      <c r="ET536" s="2"/>
      <c r="EU536" s="2"/>
      <c r="EV536" s="2"/>
      <c r="EW536" s="2"/>
      <c r="EX536" s="2"/>
      <c r="EY536" s="2"/>
      <c r="EZ536" s="2"/>
      <c r="FA536" s="2"/>
      <c r="FB536" s="2"/>
      <c r="FC536" s="2"/>
      <c r="FD536" s="2"/>
      <c r="FE536" s="2"/>
      <c r="FF536" s="2"/>
      <c r="FG536" s="2"/>
      <c r="FH536" s="2"/>
      <c r="FI536" s="2"/>
      <c r="FJ536" s="2"/>
      <c r="FK536" s="2"/>
      <c r="FL536" s="2"/>
      <c r="FM536" s="2"/>
      <c r="FN536" s="2"/>
      <c r="FO536" s="2"/>
      <c r="FP536" s="2"/>
      <c r="FQ536" s="2"/>
      <c r="FR536" s="2"/>
      <c r="FS536" s="2"/>
      <c r="FT536" s="2"/>
      <c r="FU536" s="2"/>
      <c r="FV536" s="2"/>
      <c r="FW536" s="2"/>
      <c r="FX536" s="2"/>
      <c r="FY536" s="2"/>
      <c r="FZ536" s="2"/>
      <c r="GA536" s="2"/>
      <c r="GB536" s="2"/>
      <c r="GC536" s="2"/>
      <c r="GD536" s="2"/>
      <c r="GE536" s="2"/>
      <c r="GF536" s="2"/>
      <c r="GG536" s="2"/>
      <c r="GH536" s="2"/>
      <c r="GI536" s="2"/>
      <c r="GJ536" s="2"/>
      <c r="GK536" s="2"/>
      <c r="GL536" s="2"/>
      <c r="GM536" s="2"/>
      <c r="GN536" s="2"/>
      <c r="GO536" s="2"/>
      <c r="GP536" s="2"/>
      <c r="GQ536" s="2"/>
      <c r="GR536" s="2"/>
      <c r="GS536" s="2"/>
      <c r="GT536" s="2"/>
      <c r="GU536" s="2"/>
      <c r="GV536" s="2"/>
      <c r="GW536" s="2"/>
      <c r="GX536" s="2"/>
      <c r="GY536" s="2"/>
      <c r="GZ536" s="2"/>
      <c r="HA536" s="2"/>
      <c r="HB536" s="2"/>
      <c r="HC536" s="2"/>
      <c r="HD536" s="2"/>
      <c r="HE536" s="2"/>
      <c r="HF536" s="2"/>
      <c r="HG536" s="2"/>
      <c r="HH536" s="2"/>
      <c r="HI536" s="2"/>
      <c r="HJ536" s="2"/>
      <c r="HK536" s="2"/>
      <c r="HL536" s="2"/>
      <c r="HM536" s="2"/>
      <c r="HN536" s="2"/>
      <c r="HO536" s="2"/>
      <c r="HP536" s="2"/>
      <c r="HQ536" s="2"/>
      <c r="HR536" s="2"/>
      <c r="HS536" s="2"/>
      <c r="HT536" s="2"/>
      <c r="HU536" s="2"/>
      <c r="HV536" s="2"/>
      <c r="HW536" s="2"/>
      <c r="HX536" s="2"/>
      <c r="HY536" s="2"/>
      <c r="HZ536" s="2"/>
      <c r="IA536" s="2"/>
      <c r="IB536" s="2"/>
      <c r="IC536" s="2"/>
      <c r="ID536" s="2"/>
      <c r="IE536" s="2"/>
      <c r="IF536" s="2"/>
      <c r="IG536" s="2"/>
      <c r="IH536" s="2"/>
    </row>
    <row r="537" spans="1:242" s="33" customFormat="1" ht="12.75" x14ac:dyDescent="0.2">
      <c r="A537" s="8"/>
      <c r="B537" s="7"/>
      <c r="C537" s="7"/>
      <c r="D537" s="7"/>
      <c r="E537" s="6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  <c r="CA537" s="2"/>
      <c r="CB537" s="2"/>
      <c r="CC537" s="2"/>
      <c r="CD537" s="2"/>
      <c r="CE537" s="2"/>
      <c r="CF537" s="2"/>
      <c r="CG537" s="2"/>
      <c r="CH537" s="2"/>
      <c r="CI537" s="2"/>
      <c r="CJ537" s="2"/>
      <c r="CK537" s="2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  <c r="CW537" s="2"/>
      <c r="CX537" s="2"/>
      <c r="CY537" s="2"/>
      <c r="CZ537" s="2"/>
      <c r="DA537" s="2"/>
      <c r="DB537" s="2"/>
      <c r="DC537" s="2"/>
      <c r="DD537" s="2"/>
      <c r="DE537" s="2"/>
      <c r="DF537" s="2"/>
      <c r="DG537" s="2"/>
      <c r="DH537" s="2"/>
      <c r="DI537" s="2"/>
      <c r="DJ537" s="2"/>
      <c r="DK537" s="2"/>
      <c r="DL537" s="2"/>
      <c r="DM537" s="2"/>
      <c r="DN537" s="2"/>
      <c r="DO537" s="2"/>
      <c r="DP537" s="2"/>
      <c r="DQ537" s="2"/>
      <c r="DR537" s="2"/>
      <c r="DS537" s="2"/>
      <c r="DT537" s="2"/>
      <c r="DU537" s="2"/>
      <c r="DV537" s="2"/>
      <c r="DW537" s="2"/>
      <c r="DX537" s="2"/>
      <c r="DY537" s="2"/>
      <c r="DZ537" s="2"/>
      <c r="EA537" s="2"/>
      <c r="EB537" s="2"/>
      <c r="EC537" s="2"/>
      <c r="ED537" s="2"/>
      <c r="EE537" s="2"/>
      <c r="EF537" s="2"/>
      <c r="EG537" s="2"/>
      <c r="EH537" s="2"/>
      <c r="EI537" s="2"/>
      <c r="EJ537" s="2"/>
      <c r="EK537" s="2"/>
      <c r="EL537" s="2"/>
      <c r="EM537" s="2"/>
      <c r="EN537" s="2"/>
      <c r="EO537" s="2"/>
      <c r="EP537" s="2"/>
      <c r="EQ537" s="2"/>
      <c r="ER537" s="2"/>
      <c r="ES537" s="2"/>
      <c r="ET537" s="2"/>
      <c r="EU537" s="2"/>
      <c r="EV537" s="2"/>
      <c r="EW537" s="2"/>
      <c r="EX537" s="2"/>
      <c r="EY537" s="2"/>
      <c r="EZ537" s="2"/>
      <c r="FA537" s="2"/>
      <c r="FB537" s="2"/>
      <c r="FC537" s="2"/>
      <c r="FD537" s="2"/>
      <c r="FE537" s="2"/>
      <c r="FF537" s="2"/>
      <c r="FG537" s="2"/>
      <c r="FH537" s="2"/>
      <c r="FI537" s="2"/>
      <c r="FJ537" s="2"/>
      <c r="FK537" s="2"/>
      <c r="FL537" s="2"/>
      <c r="FM537" s="2"/>
      <c r="FN537" s="2"/>
      <c r="FO537" s="2"/>
      <c r="FP537" s="2"/>
      <c r="FQ537" s="2"/>
      <c r="FR537" s="2"/>
      <c r="FS537" s="2"/>
      <c r="FT537" s="2"/>
      <c r="FU537" s="2"/>
      <c r="FV537" s="2"/>
      <c r="FW537" s="2"/>
      <c r="FX537" s="2"/>
      <c r="FY537" s="2"/>
      <c r="FZ537" s="2"/>
      <c r="GA537" s="2"/>
      <c r="GB537" s="2"/>
      <c r="GC537" s="2"/>
      <c r="GD537" s="2"/>
      <c r="GE537" s="2"/>
      <c r="GF537" s="2"/>
      <c r="GG537" s="2"/>
      <c r="GH537" s="2"/>
      <c r="GI537" s="2"/>
      <c r="GJ537" s="2"/>
      <c r="GK537" s="2"/>
      <c r="GL537" s="2"/>
      <c r="GM537" s="2"/>
      <c r="GN537" s="2"/>
      <c r="GO537" s="2"/>
      <c r="GP537" s="2"/>
      <c r="GQ537" s="2"/>
      <c r="GR537" s="2"/>
      <c r="GS537" s="2"/>
      <c r="GT537" s="2"/>
      <c r="GU537" s="2"/>
      <c r="GV537" s="2"/>
      <c r="GW537" s="2"/>
      <c r="GX537" s="2"/>
      <c r="GY537" s="2"/>
      <c r="GZ537" s="2"/>
      <c r="HA537" s="2"/>
      <c r="HB537" s="2"/>
      <c r="HC537" s="2"/>
      <c r="HD537" s="2"/>
      <c r="HE537" s="2"/>
      <c r="HF537" s="2"/>
      <c r="HG537" s="2"/>
      <c r="HH537" s="2"/>
      <c r="HI537" s="2"/>
      <c r="HJ537" s="2"/>
      <c r="HK537" s="2"/>
      <c r="HL537" s="2"/>
      <c r="HM537" s="2"/>
      <c r="HN537" s="2"/>
      <c r="HO537" s="2"/>
      <c r="HP537" s="2"/>
      <c r="HQ537" s="2"/>
      <c r="HR537" s="2"/>
      <c r="HS537" s="2"/>
      <c r="HT537" s="2"/>
      <c r="HU537" s="2"/>
      <c r="HV537" s="2"/>
      <c r="HW537" s="2"/>
      <c r="HX537" s="2"/>
      <c r="HY537" s="2"/>
      <c r="HZ537" s="2"/>
      <c r="IA537" s="2"/>
      <c r="IB537" s="2"/>
      <c r="IC537" s="2"/>
      <c r="ID537" s="2"/>
      <c r="IE537" s="2"/>
      <c r="IF537" s="2"/>
      <c r="IG537" s="2"/>
      <c r="IH537" s="2"/>
    </row>
    <row r="538" spans="1:242" s="33" customFormat="1" ht="12.75" x14ac:dyDescent="0.2">
      <c r="A538" s="8"/>
      <c r="B538" s="7"/>
      <c r="C538" s="7"/>
      <c r="D538" s="7"/>
      <c r="E538" s="6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  <c r="CW538" s="2"/>
      <c r="CX538" s="2"/>
      <c r="CY538" s="2"/>
      <c r="CZ538" s="2"/>
      <c r="DA538" s="2"/>
      <c r="DB538" s="2"/>
      <c r="DC538" s="2"/>
      <c r="DD538" s="2"/>
      <c r="DE538" s="2"/>
      <c r="DF538" s="2"/>
      <c r="DG538" s="2"/>
      <c r="DH538" s="2"/>
      <c r="DI538" s="2"/>
      <c r="DJ538" s="2"/>
      <c r="DK538" s="2"/>
      <c r="DL538" s="2"/>
      <c r="DM538" s="2"/>
      <c r="DN538" s="2"/>
      <c r="DO538" s="2"/>
      <c r="DP538" s="2"/>
      <c r="DQ538" s="2"/>
      <c r="DR538" s="2"/>
      <c r="DS538" s="2"/>
      <c r="DT538" s="2"/>
      <c r="DU538" s="2"/>
      <c r="DV538" s="2"/>
      <c r="DW538" s="2"/>
      <c r="DX538" s="2"/>
      <c r="DY538" s="2"/>
      <c r="DZ538" s="2"/>
      <c r="EA538" s="2"/>
      <c r="EB538" s="2"/>
      <c r="EC538" s="2"/>
      <c r="ED538" s="2"/>
      <c r="EE538" s="2"/>
      <c r="EF538" s="2"/>
      <c r="EG538" s="2"/>
      <c r="EH538" s="2"/>
      <c r="EI538" s="2"/>
      <c r="EJ538" s="2"/>
      <c r="EK538" s="2"/>
      <c r="EL538" s="2"/>
      <c r="EM538" s="2"/>
      <c r="EN538" s="2"/>
      <c r="EO538" s="2"/>
      <c r="EP538" s="2"/>
      <c r="EQ538" s="2"/>
      <c r="ER538" s="2"/>
      <c r="ES538" s="2"/>
      <c r="ET538" s="2"/>
      <c r="EU538" s="2"/>
      <c r="EV538" s="2"/>
      <c r="EW538" s="2"/>
      <c r="EX538" s="2"/>
      <c r="EY538" s="2"/>
      <c r="EZ538" s="2"/>
      <c r="FA538" s="2"/>
      <c r="FB538" s="2"/>
      <c r="FC538" s="2"/>
      <c r="FD538" s="2"/>
      <c r="FE538" s="2"/>
      <c r="FF538" s="2"/>
      <c r="FG538" s="2"/>
      <c r="FH538" s="2"/>
      <c r="FI538" s="2"/>
      <c r="FJ538" s="2"/>
      <c r="FK538" s="2"/>
      <c r="FL538" s="2"/>
      <c r="FM538" s="2"/>
      <c r="FN538" s="2"/>
      <c r="FO538" s="2"/>
      <c r="FP538" s="2"/>
      <c r="FQ538" s="2"/>
      <c r="FR538" s="2"/>
      <c r="FS538" s="2"/>
      <c r="FT538" s="2"/>
      <c r="FU538" s="2"/>
      <c r="FV538" s="2"/>
      <c r="FW538" s="2"/>
      <c r="FX538" s="2"/>
      <c r="FY538" s="2"/>
      <c r="FZ538" s="2"/>
      <c r="GA538" s="2"/>
      <c r="GB538" s="2"/>
      <c r="GC538" s="2"/>
      <c r="GD538" s="2"/>
      <c r="GE538" s="2"/>
      <c r="GF538" s="2"/>
      <c r="GG538" s="2"/>
      <c r="GH538" s="2"/>
      <c r="GI538" s="2"/>
      <c r="GJ538" s="2"/>
      <c r="GK538" s="2"/>
      <c r="GL538" s="2"/>
      <c r="GM538" s="2"/>
      <c r="GN538" s="2"/>
      <c r="GO538" s="2"/>
      <c r="GP538" s="2"/>
      <c r="GQ538" s="2"/>
      <c r="GR538" s="2"/>
      <c r="GS538" s="2"/>
      <c r="GT538" s="2"/>
      <c r="GU538" s="2"/>
      <c r="GV538" s="2"/>
      <c r="GW538" s="2"/>
      <c r="GX538" s="2"/>
      <c r="GY538" s="2"/>
      <c r="GZ538" s="2"/>
      <c r="HA538" s="2"/>
      <c r="HB538" s="2"/>
      <c r="HC538" s="2"/>
      <c r="HD538" s="2"/>
      <c r="HE538" s="2"/>
      <c r="HF538" s="2"/>
      <c r="HG538" s="2"/>
      <c r="HH538" s="2"/>
      <c r="HI538" s="2"/>
      <c r="HJ538" s="2"/>
      <c r="HK538" s="2"/>
      <c r="HL538" s="2"/>
      <c r="HM538" s="2"/>
      <c r="HN538" s="2"/>
      <c r="HO538" s="2"/>
      <c r="HP538" s="2"/>
      <c r="HQ538" s="2"/>
      <c r="HR538" s="2"/>
      <c r="HS538" s="2"/>
      <c r="HT538" s="2"/>
      <c r="HU538" s="2"/>
      <c r="HV538" s="2"/>
      <c r="HW538" s="2"/>
      <c r="HX538" s="2"/>
      <c r="HY538" s="2"/>
      <c r="HZ538" s="2"/>
      <c r="IA538" s="2"/>
      <c r="IB538" s="2"/>
      <c r="IC538" s="2"/>
      <c r="ID538" s="2"/>
      <c r="IE538" s="2"/>
      <c r="IF538" s="2"/>
      <c r="IG538" s="2"/>
      <c r="IH538" s="2"/>
    </row>
    <row r="539" spans="1:242" s="33" customFormat="1" ht="12.75" x14ac:dyDescent="0.2">
      <c r="A539" s="8"/>
      <c r="B539" s="7"/>
      <c r="C539" s="7"/>
      <c r="D539" s="7"/>
      <c r="E539" s="6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  <c r="CA539" s="2"/>
      <c r="CB539" s="2"/>
      <c r="CC539" s="2"/>
      <c r="CD539" s="2"/>
      <c r="CE539" s="2"/>
      <c r="CF539" s="2"/>
      <c r="CG539" s="2"/>
      <c r="CH539" s="2"/>
      <c r="CI539" s="2"/>
      <c r="CJ539" s="2"/>
      <c r="CK539" s="2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  <c r="CW539" s="2"/>
      <c r="CX539" s="2"/>
      <c r="CY539" s="2"/>
      <c r="CZ539" s="2"/>
      <c r="DA539" s="2"/>
      <c r="DB539" s="2"/>
      <c r="DC539" s="2"/>
      <c r="DD539" s="2"/>
      <c r="DE539" s="2"/>
      <c r="DF539" s="2"/>
      <c r="DG539" s="2"/>
      <c r="DH539" s="2"/>
      <c r="DI539" s="2"/>
      <c r="DJ539" s="2"/>
      <c r="DK539" s="2"/>
      <c r="DL539" s="2"/>
      <c r="DM539" s="2"/>
      <c r="DN539" s="2"/>
      <c r="DO539" s="2"/>
      <c r="DP539" s="2"/>
      <c r="DQ539" s="2"/>
      <c r="DR539" s="2"/>
      <c r="DS539" s="2"/>
      <c r="DT539" s="2"/>
      <c r="DU539" s="2"/>
      <c r="DV539" s="2"/>
      <c r="DW539" s="2"/>
      <c r="DX539" s="2"/>
      <c r="DY539" s="2"/>
      <c r="DZ539" s="2"/>
      <c r="EA539" s="2"/>
      <c r="EB539" s="2"/>
      <c r="EC539" s="2"/>
      <c r="ED539" s="2"/>
      <c r="EE539" s="2"/>
      <c r="EF539" s="2"/>
      <c r="EG539" s="2"/>
      <c r="EH539" s="2"/>
      <c r="EI539" s="2"/>
      <c r="EJ539" s="2"/>
      <c r="EK539" s="2"/>
      <c r="EL539" s="2"/>
      <c r="EM539" s="2"/>
      <c r="EN539" s="2"/>
      <c r="EO539" s="2"/>
      <c r="EP539" s="2"/>
      <c r="EQ539" s="2"/>
      <c r="ER539" s="2"/>
      <c r="ES539" s="2"/>
      <c r="ET539" s="2"/>
      <c r="EU539" s="2"/>
      <c r="EV539" s="2"/>
      <c r="EW539" s="2"/>
      <c r="EX539" s="2"/>
      <c r="EY539" s="2"/>
      <c r="EZ539" s="2"/>
      <c r="FA539" s="2"/>
      <c r="FB539" s="2"/>
      <c r="FC539" s="2"/>
      <c r="FD539" s="2"/>
      <c r="FE539" s="2"/>
      <c r="FF539" s="2"/>
      <c r="FG539" s="2"/>
      <c r="FH539" s="2"/>
      <c r="FI539" s="2"/>
      <c r="FJ539" s="2"/>
      <c r="FK539" s="2"/>
      <c r="FL539" s="2"/>
      <c r="FM539" s="2"/>
      <c r="FN539" s="2"/>
      <c r="FO539" s="2"/>
      <c r="FP539" s="2"/>
      <c r="FQ539" s="2"/>
      <c r="FR539" s="2"/>
      <c r="FS539" s="2"/>
      <c r="FT539" s="2"/>
      <c r="FU539" s="2"/>
      <c r="FV539" s="2"/>
      <c r="FW539" s="2"/>
      <c r="FX539" s="2"/>
      <c r="FY539" s="2"/>
      <c r="FZ539" s="2"/>
      <c r="GA539" s="2"/>
      <c r="GB539" s="2"/>
      <c r="GC539" s="2"/>
      <c r="GD539" s="2"/>
      <c r="GE539" s="2"/>
      <c r="GF539" s="2"/>
      <c r="GG539" s="2"/>
      <c r="GH539" s="2"/>
      <c r="GI539" s="2"/>
      <c r="GJ539" s="2"/>
      <c r="GK539" s="2"/>
      <c r="GL539" s="2"/>
      <c r="GM539" s="2"/>
      <c r="GN539" s="2"/>
      <c r="GO539" s="2"/>
      <c r="GP539" s="2"/>
      <c r="GQ539" s="2"/>
      <c r="GR539" s="2"/>
      <c r="GS539" s="2"/>
      <c r="GT539" s="2"/>
      <c r="GU539" s="2"/>
      <c r="GV539" s="2"/>
      <c r="GW539" s="2"/>
      <c r="GX539" s="2"/>
      <c r="GY539" s="2"/>
      <c r="GZ539" s="2"/>
      <c r="HA539" s="2"/>
      <c r="HB539" s="2"/>
      <c r="HC539" s="2"/>
      <c r="HD539" s="2"/>
      <c r="HE539" s="2"/>
      <c r="HF539" s="2"/>
      <c r="HG539" s="2"/>
      <c r="HH539" s="2"/>
      <c r="HI539" s="2"/>
      <c r="HJ539" s="2"/>
      <c r="HK539" s="2"/>
      <c r="HL539" s="2"/>
      <c r="HM539" s="2"/>
      <c r="HN539" s="2"/>
      <c r="HO539" s="2"/>
      <c r="HP539" s="2"/>
      <c r="HQ539" s="2"/>
      <c r="HR539" s="2"/>
      <c r="HS539" s="2"/>
      <c r="HT539" s="2"/>
      <c r="HU539" s="2"/>
      <c r="HV539" s="2"/>
      <c r="HW539" s="2"/>
      <c r="HX539" s="2"/>
      <c r="HY539" s="2"/>
      <c r="HZ539" s="2"/>
      <c r="IA539" s="2"/>
      <c r="IB539" s="2"/>
      <c r="IC539" s="2"/>
      <c r="ID539" s="2"/>
      <c r="IE539" s="2"/>
      <c r="IF539" s="2"/>
      <c r="IG539" s="2"/>
      <c r="IH539" s="2"/>
    </row>
    <row r="540" spans="1:242" s="33" customFormat="1" ht="12.75" x14ac:dyDescent="0.2">
      <c r="A540" s="8"/>
      <c r="B540" s="7"/>
      <c r="C540" s="7"/>
      <c r="D540" s="7"/>
      <c r="E540" s="6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  <c r="CA540" s="2"/>
      <c r="CB540" s="2"/>
      <c r="CC540" s="2"/>
      <c r="CD540" s="2"/>
      <c r="CE540" s="2"/>
      <c r="CF540" s="2"/>
      <c r="CG540" s="2"/>
      <c r="CH540" s="2"/>
      <c r="CI540" s="2"/>
      <c r="CJ540" s="2"/>
      <c r="CK540" s="2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  <c r="CW540" s="2"/>
      <c r="CX540" s="2"/>
      <c r="CY540" s="2"/>
      <c r="CZ540" s="2"/>
      <c r="DA540" s="2"/>
      <c r="DB540" s="2"/>
      <c r="DC540" s="2"/>
      <c r="DD540" s="2"/>
      <c r="DE540" s="2"/>
      <c r="DF540" s="2"/>
      <c r="DG540" s="2"/>
      <c r="DH540" s="2"/>
      <c r="DI540" s="2"/>
      <c r="DJ540" s="2"/>
      <c r="DK540" s="2"/>
      <c r="DL540" s="2"/>
      <c r="DM540" s="2"/>
      <c r="DN540" s="2"/>
      <c r="DO540" s="2"/>
      <c r="DP540" s="2"/>
      <c r="DQ540" s="2"/>
      <c r="DR540" s="2"/>
      <c r="DS540" s="2"/>
      <c r="DT540" s="2"/>
      <c r="DU540" s="2"/>
      <c r="DV540" s="2"/>
      <c r="DW540" s="2"/>
      <c r="DX540" s="2"/>
      <c r="DY540" s="2"/>
      <c r="DZ540" s="2"/>
      <c r="EA540" s="2"/>
      <c r="EB540" s="2"/>
      <c r="EC540" s="2"/>
      <c r="ED540" s="2"/>
      <c r="EE540" s="2"/>
      <c r="EF540" s="2"/>
      <c r="EG540" s="2"/>
      <c r="EH540" s="2"/>
      <c r="EI540" s="2"/>
      <c r="EJ540" s="2"/>
      <c r="EK540" s="2"/>
      <c r="EL540" s="2"/>
      <c r="EM540" s="2"/>
      <c r="EN540" s="2"/>
      <c r="EO540" s="2"/>
      <c r="EP540" s="2"/>
      <c r="EQ540" s="2"/>
      <c r="ER540" s="2"/>
      <c r="ES540" s="2"/>
      <c r="ET540" s="2"/>
      <c r="EU540" s="2"/>
      <c r="EV540" s="2"/>
      <c r="EW540" s="2"/>
      <c r="EX540" s="2"/>
      <c r="EY540" s="2"/>
      <c r="EZ540" s="2"/>
      <c r="FA540" s="2"/>
      <c r="FB540" s="2"/>
      <c r="FC540" s="2"/>
      <c r="FD540" s="2"/>
      <c r="FE540" s="2"/>
      <c r="FF540" s="2"/>
      <c r="FG540" s="2"/>
      <c r="FH540" s="2"/>
      <c r="FI540" s="2"/>
      <c r="FJ540" s="2"/>
      <c r="FK540" s="2"/>
      <c r="FL540" s="2"/>
      <c r="FM540" s="2"/>
      <c r="FN540" s="2"/>
      <c r="FO540" s="2"/>
      <c r="FP540" s="2"/>
      <c r="FQ540" s="2"/>
      <c r="FR540" s="2"/>
      <c r="FS540" s="2"/>
      <c r="FT540" s="2"/>
      <c r="FU540" s="2"/>
      <c r="FV540" s="2"/>
      <c r="FW540" s="2"/>
      <c r="FX540" s="2"/>
      <c r="FY540" s="2"/>
      <c r="FZ540" s="2"/>
      <c r="GA540" s="2"/>
      <c r="GB540" s="2"/>
      <c r="GC540" s="2"/>
      <c r="GD540" s="2"/>
      <c r="GE540" s="2"/>
      <c r="GF540" s="2"/>
      <c r="GG540" s="2"/>
      <c r="GH540" s="2"/>
      <c r="GI540" s="2"/>
      <c r="GJ540" s="2"/>
      <c r="GK540" s="2"/>
      <c r="GL540" s="2"/>
      <c r="GM540" s="2"/>
      <c r="GN540" s="2"/>
      <c r="GO540" s="2"/>
      <c r="GP540" s="2"/>
      <c r="GQ540" s="2"/>
      <c r="GR540" s="2"/>
      <c r="GS540" s="2"/>
      <c r="GT540" s="2"/>
      <c r="GU540" s="2"/>
      <c r="GV540" s="2"/>
      <c r="GW540" s="2"/>
      <c r="GX540" s="2"/>
      <c r="GY540" s="2"/>
      <c r="GZ540" s="2"/>
      <c r="HA540" s="2"/>
      <c r="HB540" s="2"/>
      <c r="HC540" s="2"/>
      <c r="HD540" s="2"/>
      <c r="HE540" s="2"/>
      <c r="HF540" s="2"/>
      <c r="HG540" s="2"/>
      <c r="HH540" s="2"/>
      <c r="HI540" s="2"/>
      <c r="HJ540" s="2"/>
      <c r="HK540" s="2"/>
      <c r="HL540" s="2"/>
      <c r="HM540" s="2"/>
      <c r="HN540" s="2"/>
      <c r="HO540" s="2"/>
      <c r="HP540" s="2"/>
      <c r="HQ540" s="2"/>
      <c r="HR540" s="2"/>
      <c r="HS540" s="2"/>
      <c r="HT540" s="2"/>
      <c r="HU540" s="2"/>
      <c r="HV540" s="2"/>
      <c r="HW540" s="2"/>
      <c r="HX540" s="2"/>
      <c r="HY540" s="2"/>
      <c r="HZ540" s="2"/>
      <c r="IA540" s="2"/>
      <c r="IB540" s="2"/>
      <c r="IC540" s="2"/>
      <c r="ID540" s="2"/>
      <c r="IE540" s="2"/>
      <c r="IF540" s="2"/>
      <c r="IG540" s="2"/>
      <c r="IH540" s="2"/>
    </row>
    <row r="541" spans="1:242" s="33" customFormat="1" ht="12.75" x14ac:dyDescent="0.2">
      <c r="A541" s="8"/>
      <c r="B541" s="7"/>
      <c r="C541" s="7"/>
      <c r="D541" s="7"/>
      <c r="E541" s="6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  <c r="CA541" s="2"/>
      <c r="CB541" s="2"/>
      <c r="CC541" s="2"/>
      <c r="CD541" s="2"/>
      <c r="CE541" s="2"/>
      <c r="CF541" s="2"/>
      <c r="CG541" s="2"/>
      <c r="CH541" s="2"/>
      <c r="CI541" s="2"/>
      <c r="CJ541" s="2"/>
      <c r="CK541" s="2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  <c r="CW541" s="2"/>
      <c r="CX541" s="2"/>
      <c r="CY541" s="2"/>
      <c r="CZ541" s="2"/>
      <c r="DA541" s="2"/>
      <c r="DB541" s="2"/>
      <c r="DC541" s="2"/>
      <c r="DD541" s="2"/>
      <c r="DE541" s="2"/>
      <c r="DF541" s="2"/>
      <c r="DG541" s="2"/>
      <c r="DH541" s="2"/>
      <c r="DI541" s="2"/>
      <c r="DJ541" s="2"/>
      <c r="DK541" s="2"/>
      <c r="DL541" s="2"/>
      <c r="DM541" s="2"/>
      <c r="DN541" s="2"/>
      <c r="DO541" s="2"/>
      <c r="DP541" s="2"/>
      <c r="DQ541" s="2"/>
      <c r="DR541" s="2"/>
      <c r="DS541" s="2"/>
      <c r="DT541" s="2"/>
      <c r="DU541" s="2"/>
      <c r="DV541" s="2"/>
      <c r="DW541" s="2"/>
      <c r="DX541" s="2"/>
      <c r="DY541" s="2"/>
      <c r="DZ541" s="2"/>
      <c r="EA541" s="2"/>
      <c r="EB541" s="2"/>
      <c r="EC541" s="2"/>
      <c r="ED541" s="2"/>
      <c r="EE541" s="2"/>
      <c r="EF541" s="2"/>
      <c r="EG541" s="2"/>
      <c r="EH541" s="2"/>
      <c r="EI541" s="2"/>
      <c r="EJ541" s="2"/>
      <c r="EK541" s="2"/>
      <c r="EL541" s="2"/>
      <c r="EM541" s="2"/>
      <c r="EN541" s="2"/>
      <c r="EO541" s="2"/>
      <c r="EP541" s="2"/>
      <c r="EQ541" s="2"/>
      <c r="ER541" s="2"/>
      <c r="ES541" s="2"/>
      <c r="ET541" s="2"/>
      <c r="EU541" s="2"/>
      <c r="EV541" s="2"/>
      <c r="EW541" s="2"/>
      <c r="EX541" s="2"/>
      <c r="EY541" s="2"/>
      <c r="EZ541" s="2"/>
      <c r="FA541" s="2"/>
      <c r="FB541" s="2"/>
      <c r="FC541" s="2"/>
      <c r="FD541" s="2"/>
      <c r="FE541" s="2"/>
      <c r="FF541" s="2"/>
      <c r="FG541" s="2"/>
      <c r="FH541" s="2"/>
      <c r="FI541" s="2"/>
      <c r="FJ541" s="2"/>
      <c r="FK541" s="2"/>
      <c r="FL541" s="2"/>
      <c r="FM541" s="2"/>
      <c r="FN541" s="2"/>
      <c r="FO541" s="2"/>
      <c r="FP541" s="2"/>
      <c r="FQ541" s="2"/>
      <c r="FR541" s="2"/>
      <c r="FS541" s="2"/>
      <c r="FT541" s="2"/>
      <c r="FU541" s="2"/>
      <c r="FV541" s="2"/>
      <c r="FW541" s="2"/>
      <c r="FX541" s="2"/>
      <c r="FY541" s="2"/>
      <c r="FZ541" s="2"/>
      <c r="GA541" s="2"/>
      <c r="GB541" s="2"/>
      <c r="GC541" s="2"/>
      <c r="GD541" s="2"/>
      <c r="GE541" s="2"/>
      <c r="GF541" s="2"/>
      <c r="GG541" s="2"/>
      <c r="GH541" s="2"/>
      <c r="GI541" s="2"/>
      <c r="GJ541" s="2"/>
      <c r="GK541" s="2"/>
      <c r="GL541" s="2"/>
      <c r="GM541" s="2"/>
      <c r="GN541" s="2"/>
      <c r="GO541" s="2"/>
      <c r="GP541" s="2"/>
      <c r="GQ541" s="2"/>
      <c r="GR541" s="2"/>
      <c r="GS541" s="2"/>
      <c r="GT541" s="2"/>
      <c r="GU541" s="2"/>
      <c r="GV541" s="2"/>
      <c r="GW541" s="2"/>
      <c r="GX541" s="2"/>
      <c r="GY541" s="2"/>
      <c r="GZ541" s="2"/>
      <c r="HA541" s="2"/>
      <c r="HB541" s="2"/>
      <c r="HC541" s="2"/>
      <c r="HD541" s="2"/>
      <c r="HE541" s="2"/>
      <c r="HF541" s="2"/>
      <c r="HG541" s="2"/>
      <c r="HH541" s="2"/>
      <c r="HI541" s="2"/>
      <c r="HJ541" s="2"/>
      <c r="HK541" s="2"/>
      <c r="HL541" s="2"/>
      <c r="HM541" s="2"/>
      <c r="HN541" s="2"/>
      <c r="HO541" s="2"/>
      <c r="HP541" s="2"/>
      <c r="HQ541" s="2"/>
      <c r="HR541" s="2"/>
      <c r="HS541" s="2"/>
      <c r="HT541" s="2"/>
      <c r="HU541" s="2"/>
      <c r="HV541" s="2"/>
      <c r="HW541" s="2"/>
      <c r="HX541" s="2"/>
      <c r="HY541" s="2"/>
      <c r="HZ541" s="2"/>
      <c r="IA541" s="2"/>
      <c r="IB541" s="2"/>
      <c r="IC541" s="2"/>
      <c r="ID541" s="2"/>
      <c r="IE541" s="2"/>
      <c r="IF541" s="2"/>
      <c r="IG541" s="2"/>
      <c r="IH541" s="2"/>
    </row>
    <row r="542" spans="1:242" s="33" customFormat="1" ht="12.75" x14ac:dyDescent="0.2">
      <c r="A542" s="8"/>
      <c r="B542" s="7"/>
      <c r="C542" s="7"/>
      <c r="D542" s="7"/>
      <c r="E542" s="6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  <c r="CA542" s="2"/>
      <c r="CB542" s="2"/>
      <c r="CC542" s="2"/>
      <c r="CD542" s="2"/>
      <c r="CE542" s="2"/>
      <c r="CF542" s="2"/>
      <c r="CG542" s="2"/>
      <c r="CH542" s="2"/>
      <c r="CI542" s="2"/>
      <c r="CJ542" s="2"/>
      <c r="CK542" s="2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  <c r="CW542" s="2"/>
      <c r="CX542" s="2"/>
      <c r="CY542" s="2"/>
      <c r="CZ542" s="2"/>
      <c r="DA542" s="2"/>
      <c r="DB542" s="2"/>
      <c r="DC542" s="2"/>
      <c r="DD542" s="2"/>
      <c r="DE542" s="2"/>
      <c r="DF542" s="2"/>
      <c r="DG542" s="2"/>
      <c r="DH542" s="2"/>
      <c r="DI542" s="2"/>
      <c r="DJ542" s="2"/>
      <c r="DK542" s="2"/>
      <c r="DL542" s="2"/>
      <c r="DM542" s="2"/>
      <c r="DN542" s="2"/>
      <c r="DO542" s="2"/>
      <c r="DP542" s="2"/>
      <c r="DQ542" s="2"/>
      <c r="DR542" s="2"/>
      <c r="DS542" s="2"/>
      <c r="DT542" s="2"/>
      <c r="DU542" s="2"/>
      <c r="DV542" s="2"/>
      <c r="DW542" s="2"/>
      <c r="DX542" s="2"/>
      <c r="DY542" s="2"/>
      <c r="DZ542" s="2"/>
      <c r="EA542" s="2"/>
      <c r="EB542" s="2"/>
      <c r="EC542" s="2"/>
      <c r="ED542" s="2"/>
      <c r="EE542" s="2"/>
      <c r="EF542" s="2"/>
      <c r="EG542" s="2"/>
      <c r="EH542" s="2"/>
      <c r="EI542" s="2"/>
      <c r="EJ542" s="2"/>
      <c r="EK542" s="2"/>
      <c r="EL542" s="2"/>
      <c r="EM542" s="2"/>
      <c r="EN542" s="2"/>
      <c r="EO542" s="2"/>
      <c r="EP542" s="2"/>
      <c r="EQ542" s="2"/>
      <c r="ER542" s="2"/>
      <c r="ES542" s="2"/>
      <c r="ET542" s="2"/>
      <c r="EU542" s="2"/>
      <c r="EV542" s="2"/>
      <c r="EW542" s="2"/>
      <c r="EX542" s="2"/>
      <c r="EY542" s="2"/>
      <c r="EZ542" s="2"/>
      <c r="FA542" s="2"/>
      <c r="FB542" s="2"/>
      <c r="FC542" s="2"/>
      <c r="FD542" s="2"/>
      <c r="FE542" s="2"/>
      <c r="FF542" s="2"/>
      <c r="FG542" s="2"/>
      <c r="FH542" s="2"/>
      <c r="FI542" s="2"/>
      <c r="FJ542" s="2"/>
      <c r="FK542" s="2"/>
      <c r="FL542" s="2"/>
      <c r="FM542" s="2"/>
      <c r="FN542" s="2"/>
      <c r="FO542" s="2"/>
      <c r="FP542" s="2"/>
      <c r="FQ542" s="2"/>
      <c r="FR542" s="2"/>
      <c r="FS542" s="2"/>
      <c r="FT542" s="2"/>
      <c r="FU542" s="2"/>
      <c r="FV542" s="2"/>
      <c r="FW542" s="2"/>
      <c r="FX542" s="2"/>
      <c r="FY542" s="2"/>
      <c r="FZ542" s="2"/>
      <c r="GA542" s="2"/>
      <c r="GB542" s="2"/>
      <c r="GC542" s="2"/>
      <c r="GD542" s="2"/>
      <c r="GE542" s="2"/>
      <c r="GF542" s="2"/>
      <c r="GG542" s="2"/>
      <c r="GH542" s="2"/>
      <c r="GI542" s="2"/>
      <c r="GJ542" s="2"/>
      <c r="GK542" s="2"/>
      <c r="GL542" s="2"/>
      <c r="GM542" s="2"/>
      <c r="GN542" s="2"/>
      <c r="GO542" s="2"/>
      <c r="GP542" s="2"/>
      <c r="GQ542" s="2"/>
      <c r="GR542" s="2"/>
      <c r="GS542" s="2"/>
      <c r="GT542" s="2"/>
      <c r="GU542" s="2"/>
      <c r="GV542" s="2"/>
      <c r="GW542" s="2"/>
      <c r="GX542" s="2"/>
      <c r="GY542" s="2"/>
      <c r="GZ542" s="2"/>
      <c r="HA542" s="2"/>
      <c r="HB542" s="2"/>
      <c r="HC542" s="2"/>
      <c r="HD542" s="2"/>
      <c r="HE542" s="2"/>
      <c r="HF542" s="2"/>
      <c r="HG542" s="2"/>
      <c r="HH542" s="2"/>
      <c r="HI542" s="2"/>
      <c r="HJ542" s="2"/>
      <c r="HK542" s="2"/>
      <c r="HL542" s="2"/>
      <c r="HM542" s="2"/>
      <c r="HN542" s="2"/>
      <c r="HO542" s="2"/>
      <c r="HP542" s="2"/>
      <c r="HQ542" s="2"/>
      <c r="HR542" s="2"/>
      <c r="HS542" s="2"/>
      <c r="HT542" s="2"/>
      <c r="HU542" s="2"/>
      <c r="HV542" s="2"/>
      <c r="HW542" s="2"/>
      <c r="HX542" s="2"/>
      <c r="HY542" s="2"/>
      <c r="HZ542" s="2"/>
      <c r="IA542" s="2"/>
      <c r="IB542" s="2"/>
      <c r="IC542" s="2"/>
      <c r="ID542" s="2"/>
      <c r="IE542" s="2"/>
      <c r="IF542" s="2"/>
      <c r="IG542" s="2"/>
      <c r="IH542" s="2"/>
    </row>
    <row r="543" spans="1:242" s="33" customFormat="1" ht="12.75" x14ac:dyDescent="0.2">
      <c r="A543" s="8"/>
      <c r="B543" s="7"/>
      <c r="C543" s="7"/>
      <c r="D543" s="7"/>
      <c r="E543" s="6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  <c r="CA543" s="2"/>
      <c r="CB543" s="2"/>
      <c r="CC543" s="2"/>
      <c r="CD543" s="2"/>
      <c r="CE543" s="2"/>
      <c r="CF543" s="2"/>
      <c r="CG543" s="2"/>
      <c r="CH543" s="2"/>
      <c r="CI543" s="2"/>
      <c r="CJ543" s="2"/>
      <c r="CK543" s="2"/>
      <c r="CL543" s="2"/>
      <c r="CM543" s="2"/>
      <c r="CN543" s="2"/>
      <c r="CO543" s="2"/>
      <c r="CP543" s="2"/>
      <c r="CQ543" s="2"/>
      <c r="CR543" s="2"/>
      <c r="CS543" s="2"/>
      <c r="CT543" s="2"/>
      <c r="CU543" s="2"/>
      <c r="CV543" s="2"/>
      <c r="CW543" s="2"/>
      <c r="CX543" s="2"/>
      <c r="CY543" s="2"/>
      <c r="CZ543" s="2"/>
      <c r="DA543" s="2"/>
      <c r="DB543" s="2"/>
      <c r="DC543" s="2"/>
      <c r="DD543" s="2"/>
      <c r="DE543" s="2"/>
      <c r="DF543" s="2"/>
      <c r="DG543" s="2"/>
      <c r="DH543" s="2"/>
      <c r="DI543" s="2"/>
      <c r="DJ543" s="2"/>
      <c r="DK543" s="2"/>
      <c r="DL543" s="2"/>
      <c r="DM543" s="2"/>
      <c r="DN543" s="2"/>
      <c r="DO543" s="2"/>
      <c r="DP543" s="2"/>
      <c r="DQ543" s="2"/>
      <c r="DR543" s="2"/>
      <c r="DS543" s="2"/>
      <c r="DT543" s="2"/>
      <c r="DU543" s="2"/>
      <c r="DV543" s="2"/>
      <c r="DW543" s="2"/>
      <c r="DX543" s="2"/>
      <c r="DY543" s="2"/>
      <c r="DZ543" s="2"/>
      <c r="EA543" s="2"/>
      <c r="EB543" s="2"/>
      <c r="EC543" s="2"/>
      <c r="ED543" s="2"/>
      <c r="EE543" s="2"/>
      <c r="EF543" s="2"/>
      <c r="EG543" s="2"/>
      <c r="EH543" s="2"/>
      <c r="EI543" s="2"/>
      <c r="EJ543" s="2"/>
      <c r="EK543" s="2"/>
      <c r="EL543" s="2"/>
      <c r="EM543" s="2"/>
      <c r="EN543" s="2"/>
      <c r="EO543" s="2"/>
      <c r="EP543" s="2"/>
      <c r="EQ543" s="2"/>
      <c r="ER543" s="2"/>
      <c r="ES543" s="2"/>
      <c r="ET543" s="2"/>
      <c r="EU543" s="2"/>
      <c r="EV543" s="2"/>
      <c r="EW543" s="2"/>
      <c r="EX543" s="2"/>
      <c r="EY543" s="2"/>
      <c r="EZ543" s="2"/>
      <c r="FA543" s="2"/>
      <c r="FB543" s="2"/>
      <c r="FC543" s="2"/>
      <c r="FD543" s="2"/>
      <c r="FE543" s="2"/>
      <c r="FF543" s="2"/>
      <c r="FG543" s="2"/>
      <c r="FH543" s="2"/>
      <c r="FI543" s="2"/>
      <c r="FJ543" s="2"/>
      <c r="FK543" s="2"/>
      <c r="FL543" s="2"/>
      <c r="FM543" s="2"/>
      <c r="FN543" s="2"/>
      <c r="FO543" s="2"/>
      <c r="FP543" s="2"/>
      <c r="FQ543" s="2"/>
      <c r="FR543" s="2"/>
      <c r="FS543" s="2"/>
      <c r="FT543" s="2"/>
      <c r="FU543" s="2"/>
      <c r="FV543" s="2"/>
      <c r="FW543" s="2"/>
      <c r="FX543" s="2"/>
      <c r="FY543" s="2"/>
      <c r="FZ543" s="2"/>
      <c r="GA543" s="2"/>
      <c r="GB543" s="2"/>
      <c r="GC543" s="2"/>
      <c r="GD543" s="2"/>
      <c r="GE543" s="2"/>
      <c r="GF543" s="2"/>
      <c r="GG543" s="2"/>
      <c r="GH543" s="2"/>
      <c r="GI543" s="2"/>
      <c r="GJ543" s="2"/>
      <c r="GK543" s="2"/>
      <c r="GL543" s="2"/>
      <c r="GM543" s="2"/>
      <c r="GN543" s="2"/>
      <c r="GO543" s="2"/>
      <c r="GP543" s="2"/>
      <c r="GQ543" s="2"/>
      <c r="GR543" s="2"/>
      <c r="GS543" s="2"/>
      <c r="GT543" s="2"/>
      <c r="GU543" s="2"/>
      <c r="GV543" s="2"/>
      <c r="GW543" s="2"/>
      <c r="GX543" s="2"/>
      <c r="GY543" s="2"/>
      <c r="GZ543" s="2"/>
      <c r="HA543" s="2"/>
      <c r="HB543" s="2"/>
      <c r="HC543" s="2"/>
      <c r="HD543" s="2"/>
      <c r="HE543" s="2"/>
      <c r="HF543" s="2"/>
      <c r="HG543" s="2"/>
      <c r="HH543" s="2"/>
      <c r="HI543" s="2"/>
      <c r="HJ543" s="2"/>
      <c r="HK543" s="2"/>
      <c r="HL543" s="2"/>
      <c r="HM543" s="2"/>
      <c r="HN543" s="2"/>
      <c r="HO543" s="2"/>
      <c r="HP543" s="2"/>
      <c r="HQ543" s="2"/>
      <c r="HR543" s="2"/>
      <c r="HS543" s="2"/>
      <c r="HT543" s="2"/>
      <c r="HU543" s="2"/>
      <c r="HV543" s="2"/>
      <c r="HW543" s="2"/>
      <c r="HX543" s="2"/>
      <c r="HY543" s="2"/>
      <c r="HZ543" s="2"/>
      <c r="IA543" s="2"/>
      <c r="IB543" s="2"/>
      <c r="IC543" s="2"/>
      <c r="ID543" s="2"/>
      <c r="IE543" s="2"/>
      <c r="IF543" s="2"/>
      <c r="IG543" s="2"/>
      <c r="IH543" s="2"/>
    </row>
    <row r="544" spans="1:242" s="33" customFormat="1" ht="12.75" x14ac:dyDescent="0.2">
      <c r="A544" s="8"/>
      <c r="B544" s="7"/>
      <c r="C544" s="7"/>
      <c r="D544" s="7"/>
      <c r="E544" s="6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  <c r="CA544" s="2"/>
      <c r="CB544" s="2"/>
      <c r="CC544" s="2"/>
      <c r="CD544" s="2"/>
      <c r="CE544" s="2"/>
      <c r="CF544" s="2"/>
      <c r="CG544" s="2"/>
      <c r="CH544" s="2"/>
      <c r="CI544" s="2"/>
      <c r="CJ544" s="2"/>
      <c r="CK544" s="2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  <c r="CW544" s="2"/>
      <c r="CX544" s="2"/>
      <c r="CY544" s="2"/>
      <c r="CZ544" s="2"/>
      <c r="DA544" s="2"/>
      <c r="DB544" s="2"/>
      <c r="DC544" s="2"/>
      <c r="DD544" s="2"/>
      <c r="DE544" s="2"/>
      <c r="DF544" s="2"/>
      <c r="DG544" s="2"/>
      <c r="DH544" s="2"/>
      <c r="DI544" s="2"/>
      <c r="DJ544" s="2"/>
      <c r="DK544" s="2"/>
      <c r="DL544" s="2"/>
      <c r="DM544" s="2"/>
      <c r="DN544" s="2"/>
      <c r="DO544" s="2"/>
      <c r="DP544" s="2"/>
      <c r="DQ544" s="2"/>
      <c r="DR544" s="2"/>
      <c r="DS544" s="2"/>
      <c r="DT544" s="2"/>
      <c r="DU544" s="2"/>
      <c r="DV544" s="2"/>
      <c r="DW544" s="2"/>
      <c r="DX544" s="2"/>
      <c r="DY544" s="2"/>
      <c r="DZ544" s="2"/>
      <c r="EA544" s="2"/>
      <c r="EB544" s="2"/>
      <c r="EC544" s="2"/>
      <c r="ED544" s="2"/>
      <c r="EE544" s="2"/>
      <c r="EF544" s="2"/>
      <c r="EG544" s="2"/>
      <c r="EH544" s="2"/>
      <c r="EI544" s="2"/>
      <c r="EJ544" s="2"/>
      <c r="EK544" s="2"/>
      <c r="EL544" s="2"/>
      <c r="EM544" s="2"/>
      <c r="EN544" s="2"/>
      <c r="EO544" s="2"/>
      <c r="EP544" s="2"/>
      <c r="EQ544" s="2"/>
      <c r="ER544" s="2"/>
      <c r="ES544" s="2"/>
      <c r="ET544" s="2"/>
      <c r="EU544" s="2"/>
      <c r="EV544" s="2"/>
      <c r="EW544" s="2"/>
      <c r="EX544" s="2"/>
      <c r="EY544" s="2"/>
      <c r="EZ544" s="2"/>
      <c r="FA544" s="2"/>
      <c r="FB544" s="2"/>
      <c r="FC544" s="2"/>
      <c r="FD544" s="2"/>
      <c r="FE544" s="2"/>
      <c r="FF544" s="2"/>
      <c r="FG544" s="2"/>
      <c r="FH544" s="2"/>
      <c r="FI544" s="2"/>
      <c r="FJ544" s="2"/>
      <c r="FK544" s="2"/>
      <c r="FL544" s="2"/>
      <c r="FM544" s="2"/>
      <c r="FN544" s="2"/>
      <c r="FO544" s="2"/>
      <c r="FP544" s="2"/>
      <c r="FQ544" s="2"/>
      <c r="FR544" s="2"/>
      <c r="FS544" s="2"/>
      <c r="FT544" s="2"/>
      <c r="FU544" s="2"/>
      <c r="FV544" s="2"/>
      <c r="FW544" s="2"/>
      <c r="FX544" s="2"/>
      <c r="FY544" s="2"/>
      <c r="FZ544" s="2"/>
      <c r="GA544" s="2"/>
      <c r="GB544" s="2"/>
      <c r="GC544" s="2"/>
      <c r="GD544" s="2"/>
      <c r="GE544" s="2"/>
      <c r="GF544" s="2"/>
      <c r="GG544" s="2"/>
      <c r="GH544" s="2"/>
      <c r="GI544" s="2"/>
      <c r="GJ544" s="2"/>
      <c r="GK544" s="2"/>
      <c r="GL544" s="2"/>
      <c r="GM544" s="2"/>
      <c r="GN544" s="2"/>
      <c r="GO544" s="2"/>
      <c r="GP544" s="2"/>
      <c r="GQ544" s="2"/>
      <c r="GR544" s="2"/>
      <c r="GS544" s="2"/>
      <c r="GT544" s="2"/>
      <c r="GU544" s="2"/>
      <c r="GV544" s="2"/>
      <c r="GW544" s="2"/>
      <c r="GX544" s="2"/>
      <c r="GY544" s="2"/>
      <c r="GZ544" s="2"/>
      <c r="HA544" s="2"/>
      <c r="HB544" s="2"/>
      <c r="HC544" s="2"/>
      <c r="HD544" s="2"/>
      <c r="HE544" s="2"/>
      <c r="HF544" s="2"/>
      <c r="HG544" s="2"/>
      <c r="HH544" s="2"/>
      <c r="HI544" s="2"/>
      <c r="HJ544" s="2"/>
      <c r="HK544" s="2"/>
      <c r="HL544" s="2"/>
      <c r="HM544" s="2"/>
      <c r="HN544" s="2"/>
      <c r="HO544" s="2"/>
      <c r="HP544" s="2"/>
      <c r="HQ544" s="2"/>
      <c r="HR544" s="2"/>
      <c r="HS544" s="2"/>
      <c r="HT544" s="2"/>
      <c r="HU544" s="2"/>
      <c r="HV544" s="2"/>
      <c r="HW544" s="2"/>
      <c r="HX544" s="2"/>
      <c r="HY544" s="2"/>
      <c r="HZ544" s="2"/>
      <c r="IA544" s="2"/>
      <c r="IB544" s="2"/>
      <c r="IC544" s="2"/>
      <c r="ID544" s="2"/>
      <c r="IE544" s="2"/>
      <c r="IF544" s="2"/>
      <c r="IG544" s="2"/>
      <c r="IH544" s="2"/>
    </row>
    <row r="545" spans="1:242" s="33" customFormat="1" ht="12.75" x14ac:dyDescent="0.2">
      <c r="A545" s="8"/>
      <c r="B545" s="7"/>
      <c r="C545" s="7"/>
      <c r="D545" s="7"/>
      <c r="E545" s="6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  <c r="CA545" s="2"/>
      <c r="CB545" s="2"/>
      <c r="CC545" s="2"/>
      <c r="CD545" s="2"/>
      <c r="CE545" s="2"/>
      <c r="CF545" s="2"/>
      <c r="CG545" s="2"/>
      <c r="CH545" s="2"/>
      <c r="CI545" s="2"/>
      <c r="CJ545" s="2"/>
      <c r="CK545" s="2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  <c r="CW545" s="2"/>
      <c r="CX545" s="2"/>
      <c r="CY545" s="2"/>
      <c r="CZ545" s="2"/>
      <c r="DA545" s="2"/>
      <c r="DB545" s="2"/>
      <c r="DC545" s="2"/>
      <c r="DD545" s="2"/>
      <c r="DE545" s="2"/>
      <c r="DF545" s="2"/>
      <c r="DG545" s="2"/>
      <c r="DH545" s="2"/>
      <c r="DI545" s="2"/>
      <c r="DJ545" s="2"/>
      <c r="DK545" s="2"/>
      <c r="DL545" s="2"/>
      <c r="DM545" s="2"/>
      <c r="DN545" s="2"/>
      <c r="DO545" s="2"/>
      <c r="DP545" s="2"/>
      <c r="DQ545" s="2"/>
      <c r="DR545" s="2"/>
      <c r="DS545" s="2"/>
      <c r="DT545" s="2"/>
      <c r="DU545" s="2"/>
      <c r="DV545" s="2"/>
      <c r="DW545" s="2"/>
      <c r="DX545" s="2"/>
      <c r="DY545" s="2"/>
      <c r="DZ545" s="2"/>
      <c r="EA545" s="2"/>
      <c r="EB545" s="2"/>
      <c r="EC545" s="2"/>
      <c r="ED545" s="2"/>
      <c r="EE545" s="2"/>
      <c r="EF545" s="2"/>
      <c r="EG545" s="2"/>
      <c r="EH545" s="2"/>
      <c r="EI545" s="2"/>
      <c r="EJ545" s="2"/>
      <c r="EK545" s="2"/>
      <c r="EL545" s="2"/>
      <c r="EM545" s="2"/>
      <c r="EN545" s="2"/>
      <c r="EO545" s="2"/>
      <c r="EP545" s="2"/>
      <c r="EQ545" s="2"/>
      <c r="ER545" s="2"/>
      <c r="ES545" s="2"/>
      <c r="ET545" s="2"/>
      <c r="EU545" s="2"/>
      <c r="EV545" s="2"/>
      <c r="EW545" s="2"/>
      <c r="EX545" s="2"/>
      <c r="EY545" s="2"/>
      <c r="EZ545" s="2"/>
      <c r="FA545" s="2"/>
      <c r="FB545" s="2"/>
      <c r="FC545" s="2"/>
      <c r="FD545" s="2"/>
      <c r="FE545" s="2"/>
      <c r="FF545" s="2"/>
      <c r="FG545" s="2"/>
      <c r="FH545" s="2"/>
      <c r="FI545" s="2"/>
      <c r="FJ545" s="2"/>
      <c r="FK545" s="2"/>
      <c r="FL545" s="2"/>
      <c r="FM545" s="2"/>
      <c r="FN545" s="2"/>
      <c r="FO545" s="2"/>
      <c r="FP545" s="2"/>
      <c r="FQ545" s="2"/>
      <c r="FR545" s="2"/>
      <c r="FS545" s="2"/>
      <c r="FT545" s="2"/>
      <c r="FU545" s="2"/>
      <c r="FV545" s="2"/>
      <c r="FW545" s="2"/>
      <c r="FX545" s="2"/>
      <c r="FY545" s="2"/>
      <c r="FZ545" s="2"/>
      <c r="GA545" s="2"/>
      <c r="GB545" s="2"/>
      <c r="GC545" s="2"/>
      <c r="GD545" s="2"/>
      <c r="GE545" s="2"/>
      <c r="GF545" s="2"/>
      <c r="GG545" s="2"/>
      <c r="GH545" s="2"/>
      <c r="GI545" s="2"/>
      <c r="GJ545" s="2"/>
      <c r="GK545" s="2"/>
      <c r="GL545" s="2"/>
      <c r="GM545" s="2"/>
      <c r="GN545" s="2"/>
      <c r="GO545" s="2"/>
      <c r="GP545" s="2"/>
      <c r="GQ545" s="2"/>
      <c r="GR545" s="2"/>
      <c r="GS545" s="2"/>
      <c r="GT545" s="2"/>
      <c r="GU545" s="2"/>
      <c r="GV545" s="2"/>
      <c r="GW545" s="2"/>
      <c r="GX545" s="2"/>
      <c r="GY545" s="2"/>
      <c r="GZ545" s="2"/>
      <c r="HA545" s="2"/>
      <c r="HB545" s="2"/>
      <c r="HC545" s="2"/>
      <c r="HD545" s="2"/>
      <c r="HE545" s="2"/>
      <c r="HF545" s="2"/>
      <c r="HG545" s="2"/>
      <c r="HH545" s="2"/>
      <c r="HI545" s="2"/>
      <c r="HJ545" s="2"/>
      <c r="HK545" s="2"/>
      <c r="HL545" s="2"/>
      <c r="HM545" s="2"/>
      <c r="HN545" s="2"/>
      <c r="HO545" s="2"/>
      <c r="HP545" s="2"/>
      <c r="HQ545" s="2"/>
      <c r="HR545" s="2"/>
      <c r="HS545" s="2"/>
      <c r="HT545" s="2"/>
      <c r="HU545" s="2"/>
      <c r="HV545" s="2"/>
      <c r="HW545" s="2"/>
      <c r="HX545" s="2"/>
      <c r="HY545" s="2"/>
      <c r="HZ545" s="2"/>
      <c r="IA545" s="2"/>
      <c r="IB545" s="2"/>
      <c r="IC545" s="2"/>
      <c r="ID545" s="2"/>
      <c r="IE545" s="2"/>
      <c r="IF545" s="2"/>
      <c r="IG545" s="2"/>
      <c r="IH545" s="2"/>
    </row>
    <row r="546" spans="1:242" s="33" customFormat="1" ht="12.75" x14ac:dyDescent="0.2">
      <c r="A546" s="8"/>
      <c r="B546" s="7"/>
      <c r="C546" s="7"/>
      <c r="D546" s="7"/>
      <c r="E546" s="6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  <c r="CA546" s="2"/>
      <c r="CB546" s="2"/>
      <c r="CC546" s="2"/>
      <c r="CD546" s="2"/>
      <c r="CE546" s="2"/>
      <c r="CF546" s="2"/>
      <c r="CG546" s="2"/>
      <c r="CH546" s="2"/>
      <c r="CI546" s="2"/>
      <c r="CJ546" s="2"/>
      <c r="CK546" s="2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  <c r="CW546" s="2"/>
      <c r="CX546" s="2"/>
      <c r="CY546" s="2"/>
      <c r="CZ546" s="2"/>
      <c r="DA546" s="2"/>
      <c r="DB546" s="2"/>
      <c r="DC546" s="2"/>
      <c r="DD546" s="2"/>
      <c r="DE546" s="2"/>
      <c r="DF546" s="2"/>
      <c r="DG546" s="2"/>
      <c r="DH546" s="2"/>
      <c r="DI546" s="2"/>
      <c r="DJ546" s="2"/>
      <c r="DK546" s="2"/>
      <c r="DL546" s="2"/>
      <c r="DM546" s="2"/>
      <c r="DN546" s="2"/>
      <c r="DO546" s="2"/>
      <c r="DP546" s="2"/>
      <c r="DQ546" s="2"/>
      <c r="DR546" s="2"/>
      <c r="DS546" s="2"/>
      <c r="DT546" s="2"/>
      <c r="DU546" s="2"/>
      <c r="DV546" s="2"/>
      <c r="DW546" s="2"/>
      <c r="DX546" s="2"/>
      <c r="DY546" s="2"/>
      <c r="DZ546" s="2"/>
      <c r="EA546" s="2"/>
      <c r="EB546" s="2"/>
      <c r="EC546" s="2"/>
      <c r="ED546" s="2"/>
      <c r="EE546" s="2"/>
      <c r="EF546" s="2"/>
      <c r="EG546" s="2"/>
      <c r="EH546" s="2"/>
      <c r="EI546" s="2"/>
      <c r="EJ546" s="2"/>
      <c r="EK546" s="2"/>
      <c r="EL546" s="2"/>
      <c r="EM546" s="2"/>
      <c r="EN546" s="2"/>
      <c r="EO546" s="2"/>
      <c r="EP546" s="2"/>
      <c r="EQ546" s="2"/>
      <c r="ER546" s="2"/>
      <c r="ES546" s="2"/>
      <c r="ET546" s="2"/>
      <c r="EU546" s="2"/>
      <c r="EV546" s="2"/>
      <c r="EW546" s="2"/>
      <c r="EX546" s="2"/>
      <c r="EY546" s="2"/>
      <c r="EZ546" s="2"/>
      <c r="FA546" s="2"/>
      <c r="FB546" s="2"/>
      <c r="FC546" s="2"/>
      <c r="FD546" s="2"/>
      <c r="FE546" s="2"/>
      <c r="FF546" s="2"/>
      <c r="FG546" s="2"/>
      <c r="FH546" s="2"/>
      <c r="FI546" s="2"/>
      <c r="FJ546" s="2"/>
      <c r="FK546" s="2"/>
      <c r="FL546" s="2"/>
      <c r="FM546" s="2"/>
      <c r="FN546" s="2"/>
      <c r="FO546" s="2"/>
      <c r="FP546" s="2"/>
      <c r="FQ546" s="2"/>
      <c r="FR546" s="2"/>
      <c r="FS546" s="2"/>
      <c r="FT546" s="2"/>
      <c r="FU546" s="2"/>
      <c r="FV546" s="2"/>
      <c r="FW546" s="2"/>
      <c r="FX546" s="2"/>
      <c r="FY546" s="2"/>
      <c r="FZ546" s="2"/>
      <c r="GA546" s="2"/>
      <c r="GB546" s="2"/>
      <c r="GC546" s="2"/>
      <c r="GD546" s="2"/>
      <c r="GE546" s="2"/>
      <c r="GF546" s="2"/>
      <c r="GG546" s="2"/>
      <c r="GH546" s="2"/>
      <c r="GI546" s="2"/>
      <c r="GJ546" s="2"/>
      <c r="GK546" s="2"/>
      <c r="GL546" s="2"/>
      <c r="GM546" s="2"/>
      <c r="GN546" s="2"/>
      <c r="GO546" s="2"/>
      <c r="GP546" s="2"/>
      <c r="GQ546" s="2"/>
      <c r="GR546" s="2"/>
      <c r="GS546" s="2"/>
      <c r="GT546" s="2"/>
      <c r="GU546" s="2"/>
      <c r="GV546" s="2"/>
      <c r="GW546" s="2"/>
      <c r="GX546" s="2"/>
      <c r="GY546" s="2"/>
      <c r="GZ546" s="2"/>
      <c r="HA546" s="2"/>
      <c r="HB546" s="2"/>
      <c r="HC546" s="2"/>
      <c r="HD546" s="2"/>
      <c r="HE546" s="2"/>
      <c r="HF546" s="2"/>
      <c r="HG546" s="2"/>
      <c r="HH546" s="2"/>
      <c r="HI546" s="2"/>
      <c r="HJ546" s="2"/>
      <c r="HK546" s="2"/>
      <c r="HL546" s="2"/>
      <c r="HM546" s="2"/>
      <c r="HN546" s="2"/>
      <c r="HO546" s="2"/>
      <c r="HP546" s="2"/>
      <c r="HQ546" s="2"/>
      <c r="HR546" s="2"/>
      <c r="HS546" s="2"/>
      <c r="HT546" s="2"/>
      <c r="HU546" s="2"/>
      <c r="HV546" s="2"/>
      <c r="HW546" s="2"/>
      <c r="HX546" s="2"/>
      <c r="HY546" s="2"/>
      <c r="HZ546" s="2"/>
      <c r="IA546" s="2"/>
      <c r="IB546" s="2"/>
      <c r="IC546" s="2"/>
      <c r="ID546" s="2"/>
      <c r="IE546" s="2"/>
      <c r="IF546" s="2"/>
      <c r="IG546" s="2"/>
      <c r="IH546" s="2"/>
    </row>
    <row r="547" spans="1:242" s="33" customFormat="1" ht="12.75" x14ac:dyDescent="0.2">
      <c r="A547" s="8"/>
      <c r="B547" s="7"/>
      <c r="C547" s="7"/>
      <c r="D547" s="7"/>
      <c r="E547" s="6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  <c r="CA547" s="2"/>
      <c r="CB547" s="2"/>
      <c r="CC547" s="2"/>
      <c r="CD547" s="2"/>
      <c r="CE547" s="2"/>
      <c r="CF547" s="2"/>
      <c r="CG547" s="2"/>
      <c r="CH547" s="2"/>
      <c r="CI547" s="2"/>
      <c r="CJ547" s="2"/>
      <c r="CK547" s="2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  <c r="CW547" s="2"/>
      <c r="CX547" s="2"/>
      <c r="CY547" s="2"/>
      <c r="CZ547" s="2"/>
      <c r="DA547" s="2"/>
      <c r="DB547" s="2"/>
      <c r="DC547" s="2"/>
      <c r="DD547" s="2"/>
      <c r="DE547" s="2"/>
      <c r="DF547" s="2"/>
      <c r="DG547" s="2"/>
      <c r="DH547" s="2"/>
      <c r="DI547" s="2"/>
      <c r="DJ547" s="2"/>
      <c r="DK547" s="2"/>
      <c r="DL547" s="2"/>
      <c r="DM547" s="2"/>
      <c r="DN547" s="2"/>
      <c r="DO547" s="2"/>
      <c r="DP547" s="2"/>
      <c r="DQ547" s="2"/>
      <c r="DR547" s="2"/>
      <c r="DS547" s="2"/>
      <c r="DT547" s="2"/>
      <c r="DU547" s="2"/>
      <c r="DV547" s="2"/>
      <c r="DW547" s="2"/>
      <c r="DX547" s="2"/>
      <c r="DY547" s="2"/>
      <c r="DZ547" s="2"/>
      <c r="EA547" s="2"/>
      <c r="EB547" s="2"/>
      <c r="EC547" s="2"/>
      <c r="ED547" s="2"/>
      <c r="EE547" s="2"/>
      <c r="EF547" s="2"/>
      <c r="EG547" s="2"/>
      <c r="EH547" s="2"/>
      <c r="EI547" s="2"/>
      <c r="EJ547" s="2"/>
      <c r="EK547" s="2"/>
      <c r="EL547" s="2"/>
      <c r="EM547" s="2"/>
      <c r="EN547" s="2"/>
      <c r="EO547" s="2"/>
      <c r="EP547" s="2"/>
      <c r="EQ547" s="2"/>
      <c r="ER547" s="2"/>
      <c r="ES547" s="2"/>
      <c r="ET547" s="2"/>
      <c r="EU547" s="2"/>
      <c r="EV547" s="2"/>
      <c r="EW547" s="2"/>
      <c r="EX547" s="2"/>
      <c r="EY547" s="2"/>
      <c r="EZ547" s="2"/>
      <c r="FA547" s="2"/>
      <c r="FB547" s="2"/>
      <c r="FC547" s="2"/>
      <c r="FD547" s="2"/>
      <c r="FE547" s="2"/>
      <c r="FF547" s="2"/>
      <c r="FG547" s="2"/>
      <c r="FH547" s="2"/>
      <c r="FI547" s="2"/>
      <c r="FJ547" s="2"/>
      <c r="FK547" s="2"/>
      <c r="FL547" s="2"/>
      <c r="FM547" s="2"/>
      <c r="FN547" s="2"/>
      <c r="FO547" s="2"/>
      <c r="FP547" s="2"/>
      <c r="FQ547" s="2"/>
      <c r="FR547" s="2"/>
      <c r="FS547" s="2"/>
      <c r="FT547" s="2"/>
      <c r="FU547" s="2"/>
      <c r="FV547" s="2"/>
      <c r="FW547" s="2"/>
      <c r="FX547" s="2"/>
      <c r="FY547" s="2"/>
      <c r="FZ547" s="2"/>
      <c r="GA547" s="2"/>
      <c r="GB547" s="2"/>
      <c r="GC547" s="2"/>
      <c r="GD547" s="2"/>
      <c r="GE547" s="2"/>
      <c r="GF547" s="2"/>
      <c r="GG547" s="2"/>
      <c r="GH547" s="2"/>
      <c r="GI547" s="2"/>
      <c r="GJ547" s="2"/>
      <c r="GK547" s="2"/>
      <c r="GL547" s="2"/>
      <c r="GM547" s="2"/>
      <c r="GN547" s="2"/>
      <c r="GO547" s="2"/>
      <c r="GP547" s="2"/>
      <c r="GQ547" s="2"/>
      <c r="GR547" s="2"/>
      <c r="GS547" s="2"/>
      <c r="GT547" s="2"/>
      <c r="GU547" s="2"/>
      <c r="GV547" s="2"/>
      <c r="GW547" s="2"/>
      <c r="GX547" s="2"/>
      <c r="GY547" s="2"/>
      <c r="GZ547" s="2"/>
      <c r="HA547" s="2"/>
      <c r="HB547" s="2"/>
      <c r="HC547" s="2"/>
      <c r="HD547" s="2"/>
      <c r="HE547" s="2"/>
      <c r="HF547" s="2"/>
      <c r="HG547" s="2"/>
      <c r="HH547" s="2"/>
      <c r="HI547" s="2"/>
      <c r="HJ547" s="2"/>
      <c r="HK547" s="2"/>
      <c r="HL547" s="2"/>
      <c r="HM547" s="2"/>
      <c r="HN547" s="2"/>
      <c r="HO547" s="2"/>
      <c r="HP547" s="2"/>
      <c r="HQ547" s="2"/>
      <c r="HR547" s="2"/>
      <c r="HS547" s="2"/>
      <c r="HT547" s="2"/>
      <c r="HU547" s="2"/>
      <c r="HV547" s="2"/>
      <c r="HW547" s="2"/>
      <c r="HX547" s="2"/>
      <c r="HY547" s="2"/>
      <c r="HZ547" s="2"/>
      <c r="IA547" s="2"/>
      <c r="IB547" s="2"/>
      <c r="IC547" s="2"/>
      <c r="ID547" s="2"/>
      <c r="IE547" s="2"/>
      <c r="IF547" s="2"/>
      <c r="IG547" s="2"/>
      <c r="IH547" s="2"/>
    </row>
    <row r="548" spans="1:242" s="33" customFormat="1" ht="12.75" x14ac:dyDescent="0.2">
      <c r="A548" s="8"/>
      <c r="B548" s="7"/>
      <c r="C548" s="7"/>
      <c r="D548" s="7"/>
      <c r="E548" s="6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  <c r="CA548" s="2"/>
      <c r="CB548" s="2"/>
      <c r="CC548" s="2"/>
      <c r="CD548" s="2"/>
      <c r="CE548" s="2"/>
      <c r="CF548" s="2"/>
      <c r="CG548" s="2"/>
      <c r="CH548" s="2"/>
      <c r="CI548" s="2"/>
      <c r="CJ548" s="2"/>
      <c r="CK548" s="2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  <c r="CW548" s="2"/>
      <c r="CX548" s="2"/>
      <c r="CY548" s="2"/>
      <c r="CZ548" s="2"/>
      <c r="DA548" s="2"/>
      <c r="DB548" s="2"/>
      <c r="DC548" s="2"/>
      <c r="DD548" s="2"/>
      <c r="DE548" s="2"/>
      <c r="DF548" s="2"/>
      <c r="DG548" s="2"/>
      <c r="DH548" s="2"/>
      <c r="DI548" s="2"/>
      <c r="DJ548" s="2"/>
      <c r="DK548" s="2"/>
      <c r="DL548" s="2"/>
      <c r="DM548" s="2"/>
      <c r="DN548" s="2"/>
      <c r="DO548" s="2"/>
      <c r="DP548" s="2"/>
      <c r="DQ548" s="2"/>
      <c r="DR548" s="2"/>
      <c r="DS548" s="2"/>
      <c r="DT548" s="2"/>
      <c r="DU548" s="2"/>
      <c r="DV548" s="2"/>
      <c r="DW548" s="2"/>
      <c r="DX548" s="2"/>
      <c r="DY548" s="2"/>
      <c r="DZ548" s="2"/>
      <c r="EA548" s="2"/>
      <c r="EB548" s="2"/>
      <c r="EC548" s="2"/>
      <c r="ED548" s="2"/>
      <c r="EE548" s="2"/>
      <c r="EF548" s="2"/>
      <c r="EG548" s="2"/>
      <c r="EH548" s="2"/>
      <c r="EI548" s="2"/>
      <c r="EJ548" s="2"/>
      <c r="EK548" s="2"/>
      <c r="EL548" s="2"/>
      <c r="EM548" s="2"/>
      <c r="EN548" s="2"/>
      <c r="EO548" s="2"/>
      <c r="EP548" s="2"/>
      <c r="EQ548" s="2"/>
      <c r="ER548" s="2"/>
      <c r="ES548" s="2"/>
      <c r="ET548" s="2"/>
      <c r="EU548" s="2"/>
      <c r="EV548" s="2"/>
      <c r="EW548" s="2"/>
      <c r="EX548" s="2"/>
      <c r="EY548" s="2"/>
      <c r="EZ548" s="2"/>
      <c r="FA548" s="2"/>
      <c r="FB548" s="2"/>
      <c r="FC548" s="2"/>
      <c r="FD548" s="2"/>
      <c r="FE548" s="2"/>
      <c r="FF548" s="2"/>
      <c r="FG548" s="2"/>
      <c r="FH548" s="2"/>
      <c r="FI548" s="2"/>
      <c r="FJ548" s="2"/>
      <c r="FK548" s="2"/>
      <c r="FL548" s="2"/>
      <c r="FM548" s="2"/>
      <c r="FN548" s="2"/>
      <c r="FO548" s="2"/>
      <c r="FP548" s="2"/>
      <c r="FQ548" s="2"/>
      <c r="FR548" s="2"/>
      <c r="FS548" s="2"/>
      <c r="FT548" s="2"/>
      <c r="FU548" s="2"/>
      <c r="FV548" s="2"/>
      <c r="FW548" s="2"/>
      <c r="FX548" s="2"/>
      <c r="FY548" s="2"/>
      <c r="FZ548" s="2"/>
      <c r="GA548" s="2"/>
      <c r="GB548" s="2"/>
      <c r="GC548" s="2"/>
      <c r="GD548" s="2"/>
      <c r="GE548" s="2"/>
      <c r="GF548" s="2"/>
      <c r="GG548" s="2"/>
      <c r="GH548" s="2"/>
      <c r="GI548" s="2"/>
      <c r="GJ548" s="2"/>
      <c r="GK548" s="2"/>
      <c r="GL548" s="2"/>
      <c r="GM548" s="2"/>
      <c r="GN548" s="2"/>
      <c r="GO548" s="2"/>
      <c r="GP548" s="2"/>
      <c r="GQ548" s="2"/>
      <c r="GR548" s="2"/>
      <c r="GS548" s="2"/>
      <c r="GT548" s="2"/>
      <c r="GU548" s="2"/>
      <c r="GV548" s="2"/>
      <c r="GW548" s="2"/>
      <c r="GX548" s="2"/>
      <c r="GY548" s="2"/>
      <c r="GZ548" s="2"/>
      <c r="HA548" s="2"/>
      <c r="HB548" s="2"/>
      <c r="HC548" s="2"/>
      <c r="HD548" s="2"/>
      <c r="HE548" s="2"/>
      <c r="HF548" s="2"/>
      <c r="HG548" s="2"/>
      <c r="HH548" s="2"/>
      <c r="HI548" s="2"/>
      <c r="HJ548" s="2"/>
      <c r="HK548" s="2"/>
      <c r="HL548" s="2"/>
      <c r="HM548" s="2"/>
      <c r="HN548" s="2"/>
      <c r="HO548" s="2"/>
      <c r="HP548" s="2"/>
      <c r="HQ548" s="2"/>
      <c r="HR548" s="2"/>
      <c r="HS548" s="2"/>
      <c r="HT548" s="2"/>
      <c r="HU548" s="2"/>
      <c r="HV548" s="2"/>
      <c r="HW548" s="2"/>
      <c r="HX548" s="2"/>
      <c r="HY548" s="2"/>
      <c r="HZ548" s="2"/>
      <c r="IA548" s="2"/>
      <c r="IB548" s="2"/>
      <c r="IC548" s="2"/>
      <c r="ID548" s="2"/>
      <c r="IE548" s="2"/>
      <c r="IF548" s="2"/>
      <c r="IG548" s="2"/>
      <c r="IH548" s="2"/>
    </row>
    <row r="549" spans="1:242" s="33" customFormat="1" ht="12.75" x14ac:dyDescent="0.2">
      <c r="A549" s="8"/>
      <c r="B549" s="7"/>
      <c r="C549" s="7"/>
      <c r="D549" s="7"/>
      <c r="E549" s="6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  <c r="CA549" s="2"/>
      <c r="CB549" s="2"/>
      <c r="CC549" s="2"/>
      <c r="CD549" s="2"/>
      <c r="CE549" s="2"/>
      <c r="CF549" s="2"/>
      <c r="CG549" s="2"/>
      <c r="CH549" s="2"/>
      <c r="CI549" s="2"/>
      <c r="CJ549" s="2"/>
      <c r="CK549" s="2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Y549" s="2"/>
      <c r="CZ549" s="2"/>
      <c r="DA549" s="2"/>
      <c r="DB549" s="2"/>
      <c r="DC549" s="2"/>
      <c r="DD549" s="2"/>
      <c r="DE549" s="2"/>
      <c r="DF549" s="2"/>
      <c r="DG549" s="2"/>
      <c r="DH549" s="2"/>
      <c r="DI549" s="2"/>
      <c r="DJ549" s="2"/>
      <c r="DK549" s="2"/>
      <c r="DL549" s="2"/>
      <c r="DM549" s="2"/>
      <c r="DN549" s="2"/>
      <c r="DO549" s="2"/>
      <c r="DP549" s="2"/>
      <c r="DQ549" s="2"/>
      <c r="DR549" s="2"/>
      <c r="DS549" s="2"/>
      <c r="DT549" s="2"/>
      <c r="DU549" s="2"/>
      <c r="DV549" s="2"/>
      <c r="DW549" s="2"/>
      <c r="DX549" s="2"/>
      <c r="DY549" s="2"/>
      <c r="DZ549" s="2"/>
      <c r="EA549" s="2"/>
      <c r="EB549" s="2"/>
      <c r="EC549" s="2"/>
      <c r="ED549" s="2"/>
      <c r="EE549" s="2"/>
      <c r="EF549" s="2"/>
      <c r="EG549" s="2"/>
      <c r="EH549" s="2"/>
      <c r="EI549" s="2"/>
      <c r="EJ549" s="2"/>
      <c r="EK549" s="2"/>
      <c r="EL549" s="2"/>
      <c r="EM549" s="2"/>
      <c r="EN549" s="2"/>
      <c r="EO549" s="2"/>
      <c r="EP549" s="2"/>
      <c r="EQ549" s="2"/>
      <c r="ER549" s="2"/>
      <c r="ES549" s="2"/>
      <c r="ET549" s="2"/>
      <c r="EU549" s="2"/>
      <c r="EV549" s="2"/>
      <c r="EW549" s="2"/>
      <c r="EX549" s="2"/>
      <c r="EY549" s="2"/>
      <c r="EZ549" s="2"/>
      <c r="FA549" s="2"/>
      <c r="FB549" s="2"/>
      <c r="FC549" s="2"/>
      <c r="FD549" s="2"/>
      <c r="FE549" s="2"/>
      <c r="FF549" s="2"/>
      <c r="FG549" s="2"/>
      <c r="FH549" s="2"/>
      <c r="FI549" s="2"/>
      <c r="FJ549" s="2"/>
      <c r="FK549" s="2"/>
      <c r="FL549" s="2"/>
      <c r="FM549" s="2"/>
      <c r="FN549" s="2"/>
      <c r="FO549" s="2"/>
      <c r="FP549" s="2"/>
      <c r="FQ549" s="2"/>
      <c r="FR549" s="2"/>
      <c r="FS549" s="2"/>
      <c r="FT549" s="2"/>
      <c r="FU549" s="2"/>
      <c r="FV549" s="2"/>
      <c r="FW549" s="2"/>
      <c r="FX549" s="2"/>
      <c r="FY549" s="2"/>
      <c r="FZ549" s="2"/>
      <c r="GA549" s="2"/>
      <c r="GB549" s="2"/>
      <c r="GC549" s="2"/>
      <c r="GD549" s="2"/>
      <c r="GE549" s="2"/>
      <c r="GF549" s="2"/>
      <c r="GG549" s="2"/>
      <c r="GH549" s="2"/>
      <c r="GI549" s="2"/>
      <c r="GJ549" s="2"/>
      <c r="GK549" s="2"/>
      <c r="GL549" s="2"/>
      <c r="GM549" s="2"/>
      <c r="GN549" s="2"/>
      <c r="GO549" s="2"/>
      <c r="GP549" s="2"/>
      <c r="GQ549" s="2"/>
      <c r="GR549" s="2"/>
      <c r="GS549" s="2"/>
      <c r="GT549" s="2"/>
      <c r="GU549" s="2"/>
      <c r="GV549" s="2"/>
      <c r="GW549" s="2"/>
      <c r="GX549" s="2"/>
      <c r="GY549" s="2"/>
      <c r="GZ549" s="2"/>
      <c r="HA549" s="2"/>
      <c r="HB549" s="2"/>
      <c r="HC549" s="2"/>
      <c r="HD549" s="2"/>
      <c r="HE549" s="2"/>
      <c r="HF549" s="2"/>
      <c r="HG549" s="2"/>
      <c r="HH549" s="2"/>
      <c r="HI549" s="2"/>
      <c r="HJ549" s="2"/>
      <c r="HK549" s="2"/>
      <c r="HL549" s="2"/>
      <c r="HM549" s="2"/>
      <c r="HN549" s="2"/>
      <c r="HO549" s="2"/>
      <c r="HP549" s="2"/>
      <c r="HQ549" s="2"/>
      <c r="HR549" s="2"/>
      <c r="HS549" s="2"/>
      <c r="HT549" s="2"/>
      <c r="HU549" s="2"/>
      <c r="HV549" s="2"/>
      <c r="HW549" s="2"/>
      <c r="HX549" s="2"/>
      <c r="HY549" s="2"/>
      <c r="HZ549" s="2"/>
      <c r="IA549" s="2"/>
      <c r="IB549" s="2"/>
      <c r="IC549" s="2"/>
      <c r="ID549" s="2"/>
      <c r="IE549" s="2"/>
      <c r="IF549" s="2"/>
      <c r="IG549" s="2"/>
      <c r="IH549" s="2"/>
    </row>
    <row r="550" spans="1:242" s="33" customFormat="1" ht="12.75" x14ac:dyDescent="0.2">
      <c r="A550" s="8"/>
      <c r="B550" s="7"/>
      <c r="C550" s="7"/>
      <c r="D550" s="7"/>
      <c r="E550" s="6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  <c r="CA550" s="2"/>
      <c r="CB550" s="2"/>
      <c r="CC550" s="2"/>
      <c r="CD550" s="2"/>
      <c r="CE550" s="2"/>
      <c r="CF550" s="2"/>
      <c r="CG550" s="2"/>
      <c r="CH550" s="2"/>
      <c r="CI550" s="2"/>
      <c r="CJ550" s="2"/>
      <c r="CK550" s="2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  <c r="CW550" s="2"/>
      <c r="CX550" s="2"/>
      <c r="CY550" s="2"/>
      <c r="CZ550" s="2"/>
      <c r="DA550" s="2"/>
      <c r="DB550" s="2"/>
      <c r="DC550" s="2"/>
      <c r="DD550" s="2"/>
      <c r="DE550" s="2"/>
      <c r="DF550" s="2"/>
      <c r="DG550" s="2"/>
      <c r="DH550" s="2"/>
      <c r="DI550" s="2"/>
      <c r="DJ550" s="2"/>
      <c r="DK550" s="2"/>
      <c r="DL550" s="2"/>
      <c r="DM550" s="2"/>
      <c r="DN550" s="2"/>
      <c r="DO550" s="2"/>
      <c r="DP550" s="2"/>
      <c r="DQ550" s="2"/>
      <c r="DR550" s="2"/>
      <c r="DS550" s="2"/>
      <c r="DT550" s="2"/>
      <c r="DU550" s="2"/>
      <c r="DV550" s="2"/>
      <c r="DW550" s="2"/>
      <c r="DX550" s="2"/>
      <c r="DY550" s="2"/>
      <c r="DZ550" s="2"/>
      <c r="EA550" s="2"/>
      <c r="EB550" s="2"/>
      <c r="EC550" s="2"/>
      <c r="ED550" s="2"/>
      <c r="EE550" s="2"/>
      <c r="EF550" s="2"/>
      <c r="EG550" s="2"/>
      <c r="EH550" s="2"/>
      <c r="EI550" s="2"/>
      <c r="EJ550" s="2"/>
      <c r="EK550" s="2"/>
      <c r="EL550" s="2"/>
      <c r="EM550" s="2"/>
      <c r="EN550" s="2"/>
      <c r="EO550" s="2"/>
      <c r="EP550" s="2"/>
      <c r="EQ550" s="2"/>
      <c r="ER550" s="2"/>
      <c r="ES550" s="2"/>
      <c r="ET550" s="2"/>
      <c r="EU550" s="2"/>
      <c r="EV550" s="2"/>
      <c r="EW550" s="2"/>
      <c r="EX550" s="2"/>
      <c r="EY550" s="2"/>
      <c r="EZ550" s="2"/>
      <c r="FA550" s="2"/>
      <c r="FB550" s="2"/>
      <c r="FC550" s="2"/>
      <c r="FD550" s="2"/>
      <c r="FE550" s="2"/>
      <c r="FF550" s="2"/>
      <c r="FG550" s="2"/>
      <c r="FH550" s="2"/>
      <c r="FI550" s="2"/>
      <c r="FJ550" s="2"/>
      <c r="FK550" s="2"/>
      <c r="FL550" s="2"/>
      <c r="FM550" s="2"/>
      <c r="FN550" s="2"/>
      <c r="FO550" s="2"/>
      <c r="FP550" s="2"/>
      <c r="FQ550" s="2"/>
      <c r="FR550" s="2"/>
      <c r="FS550" s="2"/>
      <c r="FT550" s="2"/>
      <c r="FU550" s="2"/>
      <c r="FV550" s="2"/>
      <c r="FW550" s="2"/>
      <c r="FX550" s="2"/>
      <c r="FY550" s="2"/>
      <c r="FZ550" s="2"/>
      <c r="GA550" s="2"/>
      <c r="GB550" s="2"/>
      <c r="GC550" s="2"/>
      <c r="GD550" s="2"/>
      <c r="GE550" s="2"/>
      <c r="GF550" s="2"/>
      <c r="GG550" s="2"/>
      <c r="GH550" s="2"/>
      <c r="GI550" s="2"/>
      <c r="GJ550" s="2"/>
      <c r="GK550" s="2"/>
      <c r="GL550" s="2"/>
      <c r="GM550" s="2"/>
      <c r="GN550" s="2"/>
      <c r="GO550" s="2"/>
      <c r="GP550" s="2"/>
      <c r="GQ550" s="2"/>
      <c r="GR550" s="2"/>
      <c r="GS550" s="2"/>
      <c r="GT550" s="2"/>
      <c r="GU550" s="2"/>
      <c r="GV550" s="2"/>
      <c r="GW550" s="2"/>
      <c r="GX550" s="2"/>
      <c r="GY550" s="2"/>
      <c r="GZ550" s="2"/>
      <c r="HA550" s="2"/>
      <c r="HB550" s="2"/>
      <c r="HC550" s="2"/>
      <c r="HD550" s="2"/>
      <c r="HE550" s="2"/>
      <c r="HF550" s="2"/>
      <c r="HG550" s="2"/>
      <c r="HH550" s="2"/>
      <c r="HI550" s="2"/>
      <c r="HJ550" s="2"/>
      <c r="HK550" s="2"/>
      <c r="HL550" s="2"/>
      <c r="HM550" s="2"/>
      <c r="HN550" s="2"/>
      <c r="HO550" s="2"/>
      <c r="HP550" s="2"/>
      <c r="HQ550" s="2"/>
      <c r="HR550" s="2"/>
      <c r="HS550" s="2"/>
      <c r="HT550" s="2"/>
      <c r="HU550" s="2"/>
      <c r="HV550" s="2"/>
      <c r="HW550" s="2"/>
      <c r="HX550" s="2"/>
      <c r="HY550" s="2"/>
      <c r="HZ550" s="2"/>
      <c r="IA550" s="2"/>
      <c r="IB550" s="2"/>
      <c r="IC550" s="2"/>
      <c r="ID550" s="2"/>
      <c r="IE550" s="2"/>
      <c r="IF550" s="2"/>
      <c r="IG550" s="2"/>
      <c r="IH550" s="2"/>
    </row>
    <row r="551" spans="1:242" s="33" customFormat="1" ht="12.75" x14ac:dyDescent="0.2">
      <c r="A551" s="8"/>
      <c r="B551" s="7"/>
      <c r="C551" s="7"/>
      <c r="D551" s="7"/>
      <c r="E551" s="6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  <c r="CA551" s="2"/>
      <c r="CB551" s="2"/>
      <c r="CC551" s="2"/>
      <c r="CD551" s="2"/>
      <c r="CE551" s="2"/>
      <c r="CF551" s="2"/>
      <c r="CG551" s="2"/>
      <c r="CH551" s="2"/>
      <c r="CI551" s="2"/>
      <c r="CJ551" s="2"/>
      <c r="CK551" s="2"/>
      <c r="CL551" s="2"/>
      <c r="CM551" s="2"/>
      <c r="CN551" s="2"/>
      <c r="CO551" s="2"/>
      <c r="CP551" s="2"/>
      <c r="CQ551" s="2"/>
      <c r="CR551" s="2"/>
      <c r="CS551" s="2"/>
      <c r="CT551" s="2"/>
      <c r="CU551" s="2"/>
      <c r="CV551" s="2"/>
      <c r="CW551" s="2"/>
      <c r="CX551" s="2"/>
      <c r="CY551" s="2"/>
      <c r="CZ551" s="2"/>
      <c r="DA551" s="2"/>
      <c r="DB551" s="2"/>
      <c r="DC551" s="2"/>
      <c r="DD551" s="2"/>
      <c r="DE551" s="2"/>
      <c r="DF551" s="2"/>
      <c r="DG551" s="2"/>
      <c r="DH551" s="2"/>
      <c r="DI551" s="2"/>
      <c r="DJ551" s="2"/>
      <c r="DK551" s="2"/>
      <c r="DL551" s="2"/>
      <c r="DM551" s="2"/>
      <c r="DN551" s="2"/>
      <c r="DO551" s="2"/>
      <c r="DP551" s="2"/>
      <c r="DQ551" s="2"/>
      <c r="DR551" s="2"/>
      <c r="DS551" s="2"/>
      <c r="DT551" s="2"/>
      <c r="DU551" s="2"/>
      <c r="DV551" s="2"/>
      <c r="DW551" s="2"/>
      <c r="DX551" s="2"/>
      <c r="DY551" s="2"/>
      <c r="DZ551" s="2"/>
      <c r="EA551" s="2"/>
      <c r="EB551" s="2"/>
      <c r="EC551" s="2"/>
      <c r="ED551" s="2"/>
      <c r="EE551" s="2"/>
      <c r="EF551" s="2"/>
      <c r="EG551" s="2"/>
      <c r="EH551" s="2"/>
      <c r="EI551" s="2"/>
      <c r="EJ551" s="2"/>
      <c r="EK551" s="2"/>
      <c r="EL551" s="2"/>
      <c r="EM551" s="2"/>
      <c r="EN551" s="2"/>
      <c r="EO551" s="2"/>
      <c r="EP551" s="2"/>
      <c r="EQ551" s="2"/>
      <c r="ER551" s="2"/>
      <c r="ES551" s="2"/>
      <c r="ET551" s="2"/>
      <c r="EU551" s="2"/>
      <c r="EV551" s="2"/>
      <c r="EW551" s="2"/>
      <c r="EX551" s="2"/>
      <c r="EY551" s="2"/>
      <c r="EZ551" s="2"/>
      <c r="FA551" s="2"/>
      <c r="FB551" s="2"/>
      <c r="FC551" s="2"/>
      <c r="FD551" s="2"/>
      <c r="FE551" s="2"/>
      <c r="FF551" s="2"/>
      <c r="FG551" s="2"/>
      <c r="FH551" s="2"/>
      <c r="FI551" s="2"/>
      <c r="FJ551" s="2"/>
      <c r="FK551" s="2"/>
      <c r="FL551" s="2"/>
      <c r="FM551" s="2"/>
      <c r="FN551" s="2"/>
      <c r="FO551" s="2"/>
      <c r="FP551" s="2"/>
      <c r="FQ551" s="2"/>
      <c r="FR551" s="2"/>
      <c r="FS551" s="2"/>
      <c r="FT551" s="2"/>
      <c r="FU551" s="2"/>
      <c r="FV551" s="2"/>
      <c r="FW551" s="2"/>
      <c r="FX551" s="2"/>
      <c r="FY551" s="2"/>
      <c r="FZ551" s="2"/>
      <c r="GA551" s="2"/>
      <c r="GB551" s="2"/>
      <c r="GC551" s="2"/>
      <c r="GD551" s="2"/>
      <c r="GE551" s="2"/>
      <c r="GF551" s="2"/>
      <c r="GG551" s="2"/>
      <c r="GH551" s="2"/>
      <c r="GI551" s="2"/>
      <c r="GJ551" s="2"/>
      <c r="GK551" s="2"/>
      <c r="GL551" s="2"/>
      <c r="GM551" s="2"/>
      <c r="GN551" s="2"/>
      <c r="GO551" s="2"/>
      <c r="GP551" s="2"/>
      <c r="GQ551" s="2"/>
      <c r="GR551" s="2"/>
      <c r="GS551" s="2"/>
      <c r="GT551" s="2"/>
      <c r="GU551" s="2"/>
      <c r="GV551" s="2"/>
      <c r="GW551" s="2"/>
      <c r="GX551" s="2"/>
      <c r="GY551" s="2"/>
      <c r="GZ551" s="2"/>
      <c r="HA551" s="2"/>
      <c r="HB551" s="2"/>
      <c r="HC551" s="2"/>
      <c r="HD551" s="2"/>
      <c r="HE551" s="2"/>
      <c r="HF551" s="2"/>
      <c r="HG551" s="2"/>
      <c r="HH551" s="2"/>
      <c r="HI551" s="2"/>
      <c r="HJ551" s="2"/>
      <c r="HK551" s="2"/>
      <c r="HL551" s="2"/>
      <c r="HM551" s="2"/>
      <c r="HN551" s="2"/>
      <c r="HO551" s="2"/>
      <c r="HP551" s="2"/>
      <c r="HQ551" s="2"/>
      <c r="HR551" s="2"/>
      <c r="HS551" s="2"/>
      <c r="HT551" s="2"/>
      <c r="HU551" s="2"/>
      <c r="HV551" s="2"/>
      <c r="HW551" s="2"/>
      <c r="HX551" s="2"/>
      <c r="HY551" s="2"/>
      <c r="HZ551" s="2"/>
      <c r="IA551" s="2"/>
      <c r="IB551" s="2"/>
      <c r="IC551" s="2"/>
      <c r="ID551" s="2"/>
      <c r="IE551" s="2"/>
      <c r="IF551" s="2"/>
      <c r="IG551" s="2"/>
      <c r="IH551" s="2"/>
    </row>
    <row r="552" spans="1:242" s="33" customFormat="1" ht="12.75" x14ac:dyDescent="0.2">
      <c r="A552" s="8"/>
      <c r="B552" s="7"/>
      <c r="C552" s="7"/>
      <c r="D552" s="7"/>
      <c r="E552" s="6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  <c r="CA552" s="2"/>
      <c r="CB552" s="2"/>
      <c r="CC552" s="2"/>
      <c r="CD552" s="2"/>
      <c r="CE552" s="2"/>
      <c r="CF552" s="2"/>
      <c r="CG552" s="2"/>
      <c r="CH552" s="2"/>
      <c r="CI552" s="2"/>
      <c r="CJ552" s="2"/>
      <c r="CK552" s="2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  <c r="CW552" s="2"/>
      <c r="CX552" s="2"/>
      <c r="CY552" s="2"/>
      <c r="CZ552" s="2"/>
      <c r="DA552" s="2"/>
      <c r="DB552" s="2"/>
      <c r="DC552" s="2"/>
      <c r="DD552" s="2"/>
      <c r="DE552" s="2"/>
      <c r="DF552" s="2"/>
      <c r="DG552" s="2"/>
      <c r="DH552" s="2"/>
      <c r="DI552" s="2"/>
      <c r="DJ552" s="2"/>
      <c r="DK552" s="2"/>
      <c r="DL552" s="2"/>
      <c r="DM552" s="2"/>
      <c r="DN552" s="2"/>
      <c r="DO552" s="2"/>
      <c r="DP552" s="2"/>
      <c r="DQ552" s="2"/>
      <c r="DR552" s="2"/>
      <c r="DS552" s="2"/>
      <c r="DT552" s="2"/>
      <c r="DU552" s="2"/>
      <c r="DV552" s="2"/>
      <c r="DW552" s="2"/>
      <c r="DX552" s="2"/>
      <c r="DY552" s="2"/>
      <c r="DZ552" s="2"/>
      <c r="EA552" s="2"/>
      <c r="EB552" s="2"/>
      <c r="EC552" s="2"/>
      <c r="ED552" s="2"/>
      <c r="EE552" s="2"/>
      <c r="EF552" s="2"/>
      <c r="EG552" s="2"/>
      <c r="EH552" s="2"/>
      <c r="EI552" s="2"/>
      <c r="EJ552" s="2"/>
      <c r="EK552" s="2"/>
      <c r="EL552" s="2"/>
      <c r="EM552" s="2"/>
      <c r="EN552" s="2"/>
      <c r="EO552" s="2"/>
      <c r="EP552" s="2"/>
      <c r="EQ552" s="2"/>
      <c r="ER552" s="2"/>
      <c r="ES552" s="2"/>
      <c r="ET552" s="2"/>
      <c r="EU552" s="2"/>
      <c r="EV552" s="2"/>
      <c r="EW552" s="2"/>
      <c r="EX552" s="2"/>
      <c r="EY552" s="2"/>
      <c r="EZ552" s="2"/>
      <c r="FA552" s="2"/>
      <c r="FB552" s="2"/>
      <c r="FC552" s="2"/>
      <c r="FD552" s="2"/>
      <c r="FE552" s="2"/>
      <c r="FF552" s="2"/>
      <c r="FG552" s="2"/>
      <c r="FH552" s="2"/>
      <c r="FI552" s="2"/>
      <c r="FJ552" s="2"/>
      <c r="FK552" s="2"/>
      <c r="FL552" s="2"/>
      <c r="FM552" s="2"/>
      <c r="FN552" s="2"/>
      <c r="FO552" s="2"/>
      <c r="FP552" s="2"/>
      <c r="FQ552" s="2"/>
      <c r="FR552" s="2"/>
      <c r="FS552" s="2"/>
      <c r="FT552" s="2"/>
      <c r="FU552" s="2"/>
      <c r="FV552" s="2"/>
      <c r="FW552" s="2"/>
      <c r="FX552" s="2"/>
      <c r="FY552" s="2"/>
      <c r="FZ552" s="2"/>
      <c r="GA552" s="2"/>
      <c r="GB552" s="2"/>
      <c r="GC552" s="2"/>
      <c r="GD552" s="2"/>
      <c r="GE552" s="2"/>
      <c r="GF552" s="2"/>
      <c r="GG552" s="2"/>
      <c r="GH552" s="2"/>
      <c r="GI552" s="2"/>
      <c r="GJ552" s="2"/>
      <c r="GK552" s="2"/>
      <c r="GL552" s="2"/>
      <c r="GM552" s="2"/>
      <c r="GN552" s="2"/>
      <c r="GO552" s="2"/>
      <c r="GP552" s="2"/>
      <c r="GQ552" s="2"/>
      <c r="GR552" s="2"/>
      <c r="GS552" s="2"/>
      <c r="GT552" s="2"/>
      <c r="GU552" s="2"/>
      <c r="GV552" s="2"/>
      <c r="GW552" s="2"/>
      <c r="GX552" s="2"/>
      <c r="GY552" s="2"/>
      <c r="GZ552" s="2"/>
      <c r="HA552" s="2"/>
      <c r="HB552" s="2"/>
      <c r="HC552" s="2"/>
      <c r="HD552" s="2"/>
      <c r="HE552" s="2"/>
      <c r="HF552" s="2"/>
      <c r="HG552" s="2"/>
      <c r="HH552" s="2"/>
      <c r="HI552" s="2"/>
      <c r="HJ552" s="2"/>
      <c r="HK552" s="2"/>
      <c r="HL552" s="2"/>
      <c r="HM552" s="2"/>
      <c r="HN552" s="2"/>
      <c r="HO552" s="2"/>
      <c r="HP552" s="2"/>
      <c r="HQ552" s="2"/>
      <c r="HR552" s="2"/>
      <c r="HS552" s="2"/>
      <c r="HT552" s="2"/>
      <c r="HU552" s="2"/>
      <c r="HV552" s="2"/>
      <c r="HW552" s="2"/>
      <c r="HX552" s="2"/>
      <c r="HY552" s="2"/>
      <c r="HZ552" s="2"/>
      <c r="IA552" s="2"/>
      <c r="IB552" s="2"/>
      <c r="IC552" s="2"/>
      <c r="ID552" s="2"/>
      <c r="IE552" s="2"/>
      <c r="IF552" s="2"/>
      <c r="IG552" s="2"/>
      <c r="IH552" s="2"/>
    </row>
    <row r="553" spans="1:242" s="33" customFormat="1" ht="12.75" x14ac:dyDescent="0.2">
      <c r="A553" s="8"/>
      <c r="B553" s="7"/>
      <c r="C553" s="7"/>
      <c r="D553" s="7"/>
      <c r="E553" s="6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  <c r="CA553" s="2"/>
      <c r="CB553" s="2"/>
      <c r="CC553" s="2"/>
      <c r="CD553" s="2"/>
      <c r="CE553" s="2"/>
      <c r="CF553" s="2"/>
      <c r="CG553" s="2"/>
      <c r="CH553" s="2"/>
      <c r="CI553" s="2"/>
      <c r="CJ553" s="2"/>
      <c r="CK553" s="2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  <c r="CW553" s="2"/>
      <c r="CX553" s="2"/>
      <c r="CY553" s="2"/>
      <c r="CZ553" s="2"/>
      <c r="DA553" s="2"/>
      <c r="DB553" s="2"/>
      <c r="DC553" s="2"/>
      <c r="DD553" s="2"/>
      <c r="DE553" s="2"/>
      <c r="DF553" s="2"/>
      <c r="DG553" s="2"/>
      <c r="DH553" s="2"/>
      <c r="DI553" s="2"/>
      <c r="DJ553" s="2"/>
      <c r="DK553" s="2"/>
      <c r="DL553" s="2"/>
      <c r="DM553" s="2"/>
      <c r="DN553" s="2"/>
      <c r="DO553" s="2"/>
      <c r="DP553" s="2"/>
      <c r="DQ553" s="2"/>
      <c r="DR553" s="2"/>
      <c r="DS553" s="2"/>
      <c r="DT553" s="2"/>
      <c r="DU553" s="2"/>
      <c r="DV553" s="2"/>
      <c r="DW553" s="2"/>
      <c r="DX553" s="2"/>
      <c r="DY553" s="2"/>
      <c r="DZ553" s="2"/>
      <c r="EA553" s="2"/>
      <c r="EB553" s="2"/>
      <c r="EC553" s="2"/>
      <c r="ED553" s="2"/>
      <c r="EE553" s="2"/>
      <c r="EF553" s="2"/>
      <c r="EG553" s="2"/>
      <c r="EH553" s="2"/>
      <c r="EI553" s="2"/>
      <c r="EJ553" s="2"/>
      <c r="EK553" s="2"/>
      <c r="EL553" s="2"/>
      <c r="EM553" s="2"/>
      <c r="EN553" s="2"/>
      <c r="EO553" s="2"/>
      <c r="EP553" s="2"/>
      <c r="EQ553" s="2"/>
      <c r="ER553" s="2"/>
      <c r="ES553" s="2"/>
      <c r="ET553" s="2"/>
      <c r="EU553" s="2"/>
      <c r="EV553" s="2"/>
      <c r="EW553" s="2"/>
      <c r="EX553" s="2"/>
      <c r="EY553" s="2"/>
      <c r="EZ553" s="2"/>
      <c r="FA553" s="2"/>
      <c r="FB553" s="2"/>
      <c r="FC553" s="2"/>
      <c r="FD553" s="2"/>
      <c r="FE553" s="2"/>
      <c r="FF553" s="2"/>
      <c r="FG553" s="2"/>
      <c r="FH553" s="2"/>
      <c r="FI553" s="2"/>
      <c r="FJ553" s="2"/>
      <c r="FK553" s="2"/>
      <c r="FL553" s="2"/>
      <c r="FM553" s="2"/>
      <c r="FN553" s="2"/>
      <c r="FO553" s="2"/>
      <c r="FP553" s="2"/>
      <c r="FQ553" s="2"/>
      <c r="FR553" s="2"/>
      <c r="FS553" s="2"/>
      <c r="FT553" s="2"/>
      <c r="FU553" s="2"/>
      <c r="FV553" s="2"/>
      <c r="FW553" s="2"/>
      <c r="FX553" s="2"/>
      <c r="FY553" s="2"/>
      <c r="FZ553" s="2"/>
      <c r="GA553" s="2"/>
      <c r="GB553" s="2"/>
      <c r="GC553" s="2"/>
      <c r="GD553" s="2"/>
      <c r="GE553" s="2"/>
      <c r="GF553" s="2"/>
      <c r="GG553" s="2"/>
      <c r="GH553" s="2"/>
      <c r="GI553" s="2"/>
      <c r="GJ553" s="2"/>
      <c r="GK553" s="2"/>
      <c r="GL553" s="2"/>
      <c r="GM553" s="2"/>
      <c r="GN553" s="2"/>
      <c r="GO553" s="2"/>
      <c r="GP553" s="2"/>
      <c r="GQ553" s="2"/>
      <c r="GR553" s="2"/>
      <c r="GS553" s="2"/>
      <c r="GT553" s="2"/>
      <c r="GU553" s="2"/>
      <c r="GV553" s="2"/>
      <c r="GW553" s="2"/>
      <c r="GX553" s="2"/>
      <c r="GY553" s="2"/>
      <c r="GZ553" s="2"/>
      <c r="HA553" s="2"/>
      <c r="HB553" s="2"/>
      <c r="HC553" s="2"/>
      <c r="HD553" s="2"/>
      <c r="HE553" s="2"/>
      <c r="HF553" s="2"/>
      <c r="HG553" s="2"/>
      <c r="HH553" s="2"/>
      <c r="HI553" s="2"/>
      <c r="HJ553" s="2"/>
      <c r="HK553" s="2"/>
      <c r="HL553" s="2"/>
      <c r="HM553" s="2"/>
      <c r="HN553" s="2"/>
      <c r="HO553" s="2"/>
      <c r="HP553" s="2"/>
      <c r="HQ553" s="2"/>
      <c r="HR553" s="2"/>
      <c r="HS553" s="2"/>
      <c r="HT553" s="2"/>
      <c r="HU553" s="2"/>
      <c r="HV553" s="2"/>
      <c r="HW553" s="2"/>
      <c r="HX553" s="2"/>
      <c r="HY553" s="2"/>
      <c r="HZ553" s="2"/>
      <c r="IA553" s="2"/>
      <c r="IB553" s="2"/>
      <c r="IC553" s="2"/>
      <c r="ID553" s="2"/>
      <c r="IE553" s="2"/>
      <c r="IF553" s="2"/>
      <c r="IG553" s="2"/>
      <c r="IH553" s="2"/>
    </row>
    <row r="554" spans="1:242" s="33" customFormat="1" ht="12.75" x14ac:dyDescent="0.2">
      <c r="A554" s="8"/>
      <c r="B554" s="7"/>
      <c r="C554" s="7"/>
      <c r="D554" s="7"/>
      <c r="E554" s="6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  <c r="CA554" s="2"/>
      <c r="CB554" s="2"/>
      <c r="CC554" s="2"/>
      <c r="CD554" s="2"/>
      <c r="CE554" s="2"/>
      <c r="CF554" s="2"/>
      <c r="CG554" s="2"/>
      <c r="CH554" s="2"/>
      <c r="CI554" s="2"/>
      <c r="CJ554" s="2"/>
      <c r="CK554" s="2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  <c r="CW554" s="2"/>
      <c r="CX554" s="2"/>
      <c r="CY554" s="2"/>
      <c r="CZ554" s="2"/>
      <c r="DA554" s="2"/>
      <c r="DB554" s="2"/>
      <c r="DC554" s="2"/>
      <c r="DD554" s="2"/>
      <c r="DE554" s="2"/>
      <c r="DF554" s="2"/>
      <c r="DG554" s="2"/>
      <c r="DH554" s="2"/>
      <c r="DI554" s="2"/>
      <c r="DJ554" s="2"/>
      <c r="DK554" s="2"/>
      <c r="DL554" s="2"/>
      <c r="DM554" s="2"/>
      <c r="DN554" s="2"/>
      <c r="DO554" s="2"/>
      <c r="DP554" s="2"/>
      <c r="DQ554" s="2"/>
      <c r="DR554" s="2"/>
      <c r="DS554" s="2"/>
      <c r="DT554" s="2"/>
      <c r="DU554" s="2"/>
      <c r="DV554" s="2"/>
      <c r="DW554" s="2"/>
      <c r="DX554" s="2"/>
      <c r="DY554" s="2"/>
      <c r="DZ554" s="2"/>
      <c r="EA554" s="2"/>
      <c r="EB554" s="2"/>
      <c r="EC554" s="2"/>
      <c r="ED554" s="2"/>
      <c r="EE554" s="2"/>
      <c r="EF554" s="2"/>
      <c r="EG554" s="2"/>
      <c r="EH554" s="2"/>
      <c r="EI554" s="2"/>
      <c r="EJ554" s="2"/>
      <c r="EK554" s="2"/>
      <c r="EL554" s="2"/>
      <c r="EM554" s="2"/>
      <c r="EN554" s="2"/>
      <c r="EO554" s="2"/>
      <c r="EP554" s="2"/>
      <c r="EQ554" s="2"/>
      <c r="ER554" s="2"/>
      <c r="ES554" s="2"/>
      <c r="ET554" s="2"/>
      <c r="EU554" s="2"/>
      <c r="EV554" s="2"/>
      <c r="EW554" s="2"/>
      <c r="EX554" s="2"/>
      <c r="EY554" s="2"/>
      <c r="EZ554" s="2"/>
      <c r="FA554" s="2"/>
      <c r="FB554" s="2"/>
      <c r="FC554" s="2"/>
      <c r="FD554" s="2"/>
      <c r="FE554" s="2"/>
      <c r="FF554" s="2"/>
      <c r="FG554" s="2"/>
      <c r="FH554" s="2"/>
      <c r="FI554" s="2"/>
      <c r="FJ554" s="2"/>
      <c r="FK554" s="2"/>
      <c r="FL554" s="2"/>
      <c r="FM554" s="2"/>
      <c r="FN554" s="2"/>
      <c r="FO554" s="2"/>
      <c r="FP554" s="2"/>
      <c r="FQ554" s="2"/>
      <c r="FR554" s="2"/>
      <c r="FS554" s="2"/>
      <c r="FT554" s="2"/>
      <c r="FU554" s="2"/>
      <c r="FV554" s="2"/>
      <c r="FW554" s="2"/>
      <c r="FX554" s="2"/>
      <c r="FY554" s="2"/>
      <c r="FZ554" s="2"/>
      <c r="GA554" s="2"/>
      <c r="GB554" s="2"/>
      <c r="GC554" s="2"/>
      <c r="GD554" s="2"/>
      <c r="GE554" s="2"/>
      <c r="GF554" s="2"/>
      <c r="GG554" s="2"/>
      <c r="GH554" s="2"/>
      <c r="GI554" s="2"/>
      <c r="GJ554" s="2"/>
      <c r="GK554" s="2"/>
      <c r="GL554" s="2"/>
      <c r="GM554" s="2"/>
      <c r="GN554" s="2"/>
      <c r="GO554" s="2"/>
      <c r="GP554" s="2"/>
      <c r="GQ554" s="2"/>
      <c r="GR554" s="2"/>
      <c r="GS554" s="2"/>
      <c r="GT554" s="2"/>
      <c r="GU554" s="2"/>
      <c r="GV554" s="2"/>
      <c r="GW554" s="2"/>
      <c r="GX554" s="2"/>
      <c r="GY554" s="2"/>
      <c r="GZ554" s="2"/>
      <c r="HA554" s="2"/>
      <c r="HB554" s="2"/>
      <c r="HC554" s="2"/>
      <c r="HD554" s="2"/>
      <c r="HE554" s="2"/>
      <c r="HF554" s="2"/>
      <c r="HG554" s="2"/>
      <c r="HH554" s="2"/>
      <c r="HI554" s="2"/>
      <c r="HJ554" s="2"/>
      <c r="HK554" s="2"/>
      <c r="HL554" s="2"/>
      <c r="HM554" s="2"/>
      <c r="HN554" s="2"/>
      <c r="HO554" s="2"/>
      <c r="HP554" s="2"/>
      <c r="HQ554" s="2"/>
      <c r="HR554" s="2"/>
      <c r="HS554" s="2"/>
      <c r="HT554" s="2"/>
      <c r="HU554" s="2"/>
      <c r="HV554" s="2"/>
      <c r="HW554" s="2"/>
      <c r="HX554" s="2"/>
      <c r="HY554" s="2"/>
      <c r="HZ554" s="2"/>
      <c r="IA554" s="2"/>
      <c r="IB554" s="2"/>
      <c r="IC554" s="2"/>
      <c r="ID554" s="2"/>
      <c r="IE554" s="2"/>
      <c r="IF554" s="2"/>
      <c r="IG554" s="2"/>
      <c r="IH554" s="2"/>
    </row>
    <row r="555" spans="1:242" s="33" customFormat="1" ht="12.75" x14ac:dyDescent="0.2">
      <c r="A555" s="8"/>
      <c r="B555" s="7"/>
      <c r="C555" s="7"/>
      <c r="D555" s="7"/>
      <c r="E555" s="6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  <c r="CA555" s="2"/>
      <c r="CB555" s="2"/>
      <c r="CC555" s="2"/>
      <c r="CD555" s="2"/>
      <c r="CE555" s="2"/>
      <c r="CF555" s="2"/>
      <c r="CG555" s="2"/>
      <c r="CH555" s="2"/>
      <c r="CI555" s="2"/>
      <c r="CJ555" s="2"/>
      <c r="CK555" s="2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Y555" s="2"/>
      <c r="CZ555" s="2"/>
      <c r="DA555" s="2"/>
      <c r="DB555" s="2"/>
      <c r="DC555" s="2"/>
      <c r="DD555" s="2"/>
      <c r="DE555" s="2"/>
      <c r="DF555" s="2"/>
      <c r="DG555" s="2"/>
      <c r="DH555" s="2"/>
      <c r="DI555" s="2"/>
      <c r="DJ555" s="2"/>
      <c r="DK555" s="2"/>
      <c r="DL555" s="2"/>
      <c r="DM555" s="2"/>
      <c r="DN555" s="2"/>
      <c r="DO555" s="2"/>
      <c r="DP555" s="2"/>
      <c r="DQ555" s="2"/>
      <c r="DR555" s="2"/>
      <c r="DS555" s="2"/>
      <c r="DT555" s="2"/>
      <c r="DU555" s="2"/>
      <c r="DV555" s="2"/>
      <c r="DW555" s="2"/>
      <c r="DX555" s="2"/>
      <c r="DY555" s="2"/>
      <c r="DZ555" s="2"/>
      <c r="EA555" s="2"/>
      <c r="EB555" s="2"/>
      <c r="EC555" s="2"/>
      <c r="ED555" s="2"/>
      <c r="EE555" s="2"/>
      <c r="EF555" s="2"/>
      <c r="EG555" s="2"/>
      <c r="EH555" s="2"/>
      <c r="EI555" s="2"/>
      <c r="EJ555" s="2"/>
      <c r="EK555" s="2"/>
      <c r="EL555" s="2"/>
      <c r="EM555" s="2"/>
      <c r="EN555" s="2"/>
      <c r="EO555" s="2"/>
      <c r="EP555" s="2"/>
      <c r="EQ555" s="2"/>
      <c r="ER555" s="2"/>
      <c r="ES555" s="2"/>
      <c r="ET555" s="2"/>
      <c r="EU555" s="2"/>
      <c r="EV555" s="2"/>
      <c r="EW555" s="2"/>
      <c r="EX555" s="2"/>
      <c r="EY555" s="2"/>
      <c r="EZ555" s="2"/>
      <c r="FA555" s="2"/>
      <c r="FB555" s="2"/>
      <c r="FC555" s="2"/>
      <c r="FD555" s="2"/>
      <c r="FE555" s="2"/>
      <c r="FF555" s="2"/>
      <c r="FG555" s="2"/>
      <c r="FH555" s="2"/>
      <c r="FI555" s="2"/>
      <c r="FJ555" s="2"/>
      <c r="FK555" s="2"/>
      <c r="FL555" s="2"/>
      <c r="FM555" s="2"/>
      <c r="FN555" s="2"/>
      <c r="FO555" s="2"/>
      <c r="FP555" s="2"/>
      <c r="FQ555" s="2"/>
      <c r="FR555" s="2"/>
      <c r="FS555" s="2"/>
      <c r="FT555" s="2"/>
      <c r="FU555" s="2"/>
      <c r="FV555" s="2"/>
      <c r="FW555" s="2"/>
      <c r="FX555" s="2"/>
      <c r="FY555" s="2"/>
      <c r="FZ555" s="2"/>
      <c r="GA555" s="2"/>
      <c r="GB555" s="2"/>
      <c r="GC555" s="2"/>
      <c r="GD555" s="2"/>
      <c r="GE555" s="2"/>
      <c r="GF555" s="2"/>
      <c r="GG555" s="2"/>
      <c r="GH555" s="2"/>
      <c r="GI555" s="2"/>
      <c r="GJ555" s="2"/>
      <c r="GK555" s="2"/>
      <c r="GL555" s="2"/>
      <c r="GM555" s="2"/>
      <c r="GN555" s="2"/>
      <c r="GO555" s="2"/>
      <c r="GP555" s="2"/>
      <c r="GQ555" s="2"/>
      <c r="GR555" s="2"/>
      <c r="GS555" s="2"/>
      <c r="GT555" s="2"/>
      <c r="GU555" s="2"/>
      <c r="GV555" s="2"/>
      <c r="GW555" s="2"/>
      <c r="GX555" s="2"/>
      <c r="GY555" s="2"/>
      <c r="GZ555" s="2"/>
      <c r="HA555" s="2"/>
      <c r="HB555" s="2"/>
      <c r="HC555" s="2"/>
      <c r="HD555" s="2"/>
      <c r="HE555" s="2"/>
      <c r="HF555" s="2"/>
      <c r="HG555" s="2"/>
      <c r="HH555" s="2"/>
      <c r="HI555" s="2"/>
      <c r="HJ555" s="2"/>
      <c r="HK555" s="2"/>
      <c r="HL555" s="2"/>
      <c r="HM555" s="2"/>
      <c r="HN555" s="2"/>
      <c r="HO555" s="2"/>
      <c r="HP555" s="2"/>
      <c r="HQ555" s="2"/>
      <c r="HR555" s="2"/>
      <c r="HS555" s="2"/>
      <c r="HT555" s="2"/>
      <c r="HU555" s="2"/>
      <c r="HV555" s="2"/>
      <c r="HW555" s="2"/>
      <c r="HX555" s="2"/>
      <c r="HY555" s="2"/>
      <c r="HZ555" s="2"/>
      <c r="IA555" s="2"/>
      <c r="IB555" s="2"/>
      <c r="IC555" s="2"/>
      <c r="ID555" s="2"/>
      <c r="IE555" s="2"/>
      <c r="IF555" s="2"/>
      <c r="IG555" s="2"/>
      <c r="IH555" s="2"/>
    </row>
    <row r="556" spans="1:242" s="33" customFormat="1" ht="12.75" x14ac:dyDescent="0.2">
      <c r="A556" s="3"/>
      <c r="B556" s="5"/>
      <c r="C556" s="5"/>
      <c r="D556" s="5"/>
      <c r="E556" s="4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  <c r="CA556" s="2"/>
      <c r="CB556" s="2"/>
      <c r="CC556" s="2"/>
      <c r="CD556" s="2"/>
      <c r="CE556" s="2"/>
      <c r="CF556" s="2"/>
      <c r="CG556" s="2"/>
      <c r="CH556" s="2"/>
      <c r="CI556" s="2"/>
      <c r="CJ556" s="2"/>
      <c r="CK556" s="2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  <c r="CW556" s="2"/>
      <c r="CX556" s="2"/>
      <c r="CY556" s="2"/>
      <c r="CZ556" s="2"/>
      <c r="DA556" s="2"/>
      <c r="DB556" s="2"/>
      <c r="DC556" s="2"/>
      <c r="DD556" s="2"/>
      <c r="DE556" s="2"/>
      <c r="DF556" s="2"/>
      <c r="DG556" s="2"/>
      <c r="DH556" s="2"/>
      <c r="DI556" s="2"/>
      <c r="DJ556" s="2"/>
      <c r="DK556" s="2"/>
      <c r="DL556" s="2"/>
      <c r="DM556" s="2"/>
      <c r="DN556" s="2"/>
      <c r="DO556" s="2"/>
      <c r="DP556" s="2"/>
      <c r="DQ556" s="2"/>
      <c r="DR556" s="2"/>
      <c r="DS556" s="2"/>
      <c r="DT556" s="2"/>
      <c r="DU556" s="2"/>
      <c r="DV556" s="2"/>
      <c r="DW556" s="2"/>
      <c r="DX556" s="2"/>
      <c r="DY556" s="2"/>
      <c r="DZ556" s="2"/>
      <c r="EA556" s="2"/>
      <c r="EB556" s="2"/>
      <c r="EC556" s="2"/>
      <c r="ED556" s="2"/>
      <c r="EE556" s="2"/>
      <c r="EF556" s="2"/>
      <c r="EG556" s="2"/>
      <c r="EH556" s="2"/>
      <c r="EI556" s="2"/>
      <c r="EJ556" s="2"/>
      <c r="EK556" s="2"/>
      <c r="EL556" s="2"/>
      <c r="EM556" s="2"/>
      <c r="EN556" s="2"/>
      <c r="EO556" s="2"/>
      <c r="EP556" s="2"/>
      <c r="EQ556" s="2"/>
      <c r="ER556" s="2"/>
      <c r="ES556" s="2"/>
      <c r="ET556" s="2"/>
      <c r="EU556" s="2"/>
      <c r="EV556" s="2"/>
      <c r="EW556" s="2"/>
      <c r="EX556" s="2"/>
      <c r="EY556" s="2"/>
      <c r="EZ556" s="2"/>
      <c r="FA556" s="2"/>
      <c r="FB556" s="2"/>
      <c r="FC556" s="2"/>
      <c r="FD556" s="2"/>
      <c r="FE556" s="2"/>
      <c r="FF556" s="2"/>
      <c r="FG556" s="2"/>
      <c r="FH556" s="2"/>
      <c r="FI556" s="2"/>
      <c r="FJ556" s="2"/>
      <c r="FK556" s="2"/>
      <c r="FL556" s="2"/>
      <c r="FM556" s="2"/>
      <c r="FN556" s="2"/>
      <c r="FO556" s="2"/>
      <c r="FP556" s="2"/>
      <c r="FQ556" s="2"/>
      <c r="FR556" s="2"/>
      <c r="FS556" s="2"/>
      <c r="FT556" s="2"/>
      <c r="FU556" s="2"/>
      <c r="FV556" s="2"/>
      <c r="FW556" s="2"/>
      <c r="FX556" s="2"/>
      <c r="FY556" s="2"/>
      <c r="FZ556" s="2"/>
      <c r="GA556" s="2"/>
      <c r="GB556" s="2"/>
      <c r="GC556" s="2"/>
      <c r="GD556" s="2"/>
      <c r="GE556" s="2"/>
      <c r="GF556" s="2"/>
      <c r="GG556" s="2"/>
      <c r="GH556" s="2"/>
      <c r="GI556" s="2"/>
      <c r="GJ556" s="2"/>
      <c r="GK556" s="2"/>
      <c r="GL556" s="2"/>
      <c r="GM556" s="2"/>
      <c r="GN556" s="2"/>
      <c r="GO556" s="2"/>
      <c r="GP556" s="2"/>
      <c r="GQ556" s="2"/>
      <c r="GR556" s="2"/>
      <c r="GS556" s="2"/>
      <c r="GT556" s="2"/>
      <c r="GU556" s="2"/>
      <c r="GV556" s="2"/>
      <c r="GW556" s="2"/>
      <c r="GX556" s="2"/>
      <c r="GY556" s="2"/>
      <c r="GZ556" s="2"/>
      <c r="HA556" s="2"/>
      <c r="HB556" s="2"/>
      <c r="HC556" s="2"/>
      <c r="HD556" s="2"/>
      <c r="HE556" s="2"/>
      <c r="HF556" s="2"/>
      <c r="HG556" s="2"/>
      <c r="HH556" s="2"/>
      <c r="HI556" s="2"/>
      <c r="HJ556" s="2"/>
      <c r="HK556" s="2"/>
      <c r="HL556" s="2"/>
      <c r="HM556" s="2"/>
      <c r="HN556" s="2"/>
      <c r="HO556" s="2"/>
      <c r="HP556" s="2"/>
      <c r="HQ556" s="2"/>
      <c r="HR556" s="2"/>
      <c r="HS556" s="2"/>
      <c r="HT556" s="2"/>
      <c r="HU556" s="2"/>
      <c r="HV556" s="2"/>
      <c r="HW556" s="2"/>
      <c r="HX556" s="2"/>
      <c r="HY556" s="2"/>
      <c r="HZ556" s="2"/>
      <c r="IA556" s="2"/>
      <c r="IB556" s="2"/>
      <c r="IC556" s="2"/>
      <c r="ID556" s="2"/>
      <c r="IE556" s="2"/>
      <c r="IF556" s="2"/>
      <c r="IG556" s="2"/>
      <c r="IH556" s="2"/>
    </row>
    <row r="557" spans="1:242" s="33" customFormat="1" ht="12.75" x14ac:dyDescent="0.2">
      <c r="A557" s="3"/>
      <c r="B557" s="5"/>
      <c r="C557" s="5"/>
      <c r="D557" s="5"/>
      <c r="E557" s="4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  <c r="CA557" s="2"/>
      <c r="CB557" s="2"/>
      <c r="CC557" s="2"/>
      <c r="CD557" s="2"/>
      <c r="CE557" s="2"/>
      <c r="CF557" s="2"/>
      <c r="CG557" s="2"/>
      <c r="CH557" s="2"/>
      <c r="CI557" s="2"/>
      <c r="CJ557" s="2"/>
      <c r="CK557" s="2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  <c r="CW557" s="2"/>
      <c r="CX557" s="2"/>
      <c r="CY557" s="2"/>
      <c r="CZ557" s="2"/>
      <c r="DA557" s="2"/>
      <c r="DB557" s="2"/>
      <c r="DC557" s="2"/>
      <c r="DD557" s="2"/>
      <c r="DE557" s="2"/>
      <c r="DF557" s="2"/>
      <c r="DG557" s="2"/>
      <c r="DH557" s="2"/>
      <c r="DI557" s="2"/>
      <c r="DJ557" s="2"/>
      <c r="DK557" s="2"/>
      <c r="DL557" s="2"/>
      <c r="DM557" s="2"/>
      <c r="DN557" s="2"/>
      <c r="DO557" s="2"/>
      <c r="DP557" s="2"/>
      <c r="DQ557" s="2"/>
      <c r="DR557" s="2"/>
      <c r="DS557" s="2"/>
      <c r="DT557" s="2"/>
      <c r="DU557" s="2"/>
      <c r="DV557" s="2"/>
      <c r="DW557" s="2"/>
      <c r="DX557" s="2"/>
      <c r="DY557" s="2"/>
      <c r="DZ557" s="2"/>
      <c r="EA557" s="2"/>
      <c r="EB557" s="2"/>
      <c r="EC557" s="2"/>
      <c r="ED557" s="2"/>
      <c r="EE557" s="2"/>
      <c r="EF557" s="2"/>
      <c r="EG557" s="2"/>
      <c r="EH557" s="2"/>
      <c r="EI557" s="2"/>
      <c r="EJ557" s="2"/>
      <c r="EK557" s="2"/>
      <c r="EL557" s="2"/>
      <c r="EM557" s="2"/>
      <c r="EN557" s="2"/>
      <c r="EO557" s="2"/>
      <c r="EP557" s="2"/>
      <c r="EQ557" s="2"/>
      <c r="ER557" s="2"/>
      <c r="ES557" s="2"/>
      <c r="ET557" s="2"/>
      <c r="EU557" s="2"/>
      <c r="EV557" s="2"/>
      <c r="EW557" s="2"/>
      <c r="EX557" s="2"/>
      <c r="EY557" s="2"/>
      <c r="EZ557" s="2"/>
      <c r="FA557" s="2"/>
      <c r="FB557" s="2"/>
      <c r="FC557" s="2"/>
      <c r="FD557" s="2"/>
      <c r="FE557" s="2"/>
      <c r="FF557" s="2"/>
      <c r="FG557" s="2"/>
      <c r="FH557" s="2"/>
      <c r="FI557" s="2"/>
      <c r="FJ557" s="2"/>
      <c r="FK557" s="2"/>
      <c r="FL557" s="2"/>
      <c r="FM557" s="2"/>
      <c r="FN557" s="2"/>
      <c r="FO557" s="2"/>
      <c r="FP557" s="2"/>
      <c r="FQ557" s="2"/>
      <c r="FR557" s="2"/>
      <c r="FS557" s="2"/>
      <c r="FT557" s="2"/>
      <c r="FU557" s="2"/>
      <c r="FV557" s="2"/>
      <c r="FW557" s="2"/>
      <c r="FX557" s="2"/>
      <c r="FY557" s="2"/>
      <c r="FZ557" s="2"/>
      <c r="GA557" s="2"/>
      <c r="GB557" s="2"/>
      <c r="GC557" s="2"/>
      <c r="GD557" s="2"/>
      <c r="GE557" s="2"/>
      <c r="GF557" s="2"/>
      <c r="GG557" s="2"/>
      <c r="GH557" s="2"/>
      <c r="GI557" s="2"/>
      <c r="GJ557" s="2"/>
      <c r="GK557" s="2"/>
      <c r="GL557" s="2"/>
      <c r="GM557" s="2"/>
      <c r="GN557" s="2"/>
      <c r="GO557" s="2"/>
      <c r="GP557" s="2"/>
      <c r="GQ557" s="2"/>
      <c r="GR557" s="2"/>
      <c r="GS557" s="2"/>
      <c r="GT557" s="2"/>
      <c r="GU557" s="2"/>
      <c r="GV557" s="2"/>
      <c r="GW557" s="2"/>
      <c r="GX557" s="2"/>
      <c r="GY557" s="2"/>
      <c r="GZ557" s="2"/>
      <c r="HA557" s="2"/>
      <c r="HB557" s="2"/>
      <c r="HC557" s="2"/>
      <c r="HD557" s="2"/>
      <c r="HE557" s="2"/>
      <c r="HF557" s="2"/>
      <c r="HG557" s="2"/>
      <c r="HH557" s="2"/>
      <c r="HI557" s="2"/>
      <c r="HJ557" s="2"/>
      <c r="HK557" s="2"/>
      <c r="HL557" s="2"/>
      <c r="HM557" s="2"/>
      <c r="HN557" s="2"/>
      <c r="HO557" s="2"/>
      <c r="HP557" s="2"/>
      <c r="HQ557" s="2"/>
      <c r="HR557" s="2"/>
      <c r="HS557" s="2"/>
      <c r="HT557" s="2"/>
      <c r="HU557" s="2"/>
      <c r="HV557" s="2"/>
      <c r="HW557" s="2"/>
      <c r="HX557" s="2"/>
      <c r="HY557" s="2"/>
      <c r="HZ557" s="2"/>
      <c r="IA557" s="2"/>
      <c r="IB557" s="2"/>
      <c r="IC557" s="2"/>
      <c r="ID557" s="2"/>
      <c r="IE557" s="2"/>
      <c r="IF557" s="2"/>
      <c r="IG557" s="2"/>
      <c r="IH557" s="2"/>
    </row>
    <row r="558" spans="1:242" s="33" customFormat="1" ht="12.75" x14ac:dyDescent="0.2">
      <c r="A558" s="3"/>
      <c r="B558" s="5"/>
      <c r="C558" s="5"/>
      <c r="D558" s="5"/>
      <c r="E558" s="4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Y558" s="2"/>
      <c r="CZ558" s="2"/>
      <c r="DA558" s="2"/>
      <c r="DB558" s="2"/>
      <c r="DC558" s="2"/>
      <c r="DD558" s="2"/>
      <c r="DE558" s="2"/>
      <c r="DF558" s="2"/>
      <c r="DG558" s="2"/>
      <c r="DH558" s="2"/>
      <c r="DI558" s="2"/>
      <c r="DJ558" s="2"/>
      <c r="DK558" s="2"/>
      <c r="DL558" s="2"/>
      <c r="DM558" s="2"/>
      <c r="DN558" s="2"/>
      <c r="DO558" s="2"/>
      <c r="DP558" s="2"/>
      <c r="DQ558" s="2"/>
      <c r="DR558" s="2"/>
      <c r="DS558" s="2"/>
      <c r="DT558" s="2"/>
      <c r="DU558" s="2"/>
      <c r="DV558" s="2"/>
      <c r="DW558" s="2"/>
      <c r="DX558" s="2"/>
      <c r="DY558" s="2"/>
      <c r="DZ558" s="2"/>
      <c r="EA558" s="2"/>
      <c r="EB558" s="2"/>
      <c r="EC558" s="2"/>
      <c r="ED558" s="2"/>
      <c r="EE558" s="2"/>
      <c r="EF558" s="2"/>
      <c r="EG558" s="2"/>
      <c r="EH558" s="2"/>
      <c r="EI558" s="2"/>
      <c r="EJ558" s="2"/>
      <c r="EK558" s="2"/>
      <c r="EL558" s="2"/>
      <c r="EM558" s="2"/>
      <c r="EN558" s="2"/>
      <c r="EO558" s="2"/>
      <c r="EP558" s="2"/>
      <c r="EQ558" s="2"/>
      <c r="ER558" s="2"/>
      <c r="ES558" s="2"/>
      <c r="ET558" s="2"/>
      <c r="EU558" s="2"/>
      <c r="EV558" s="2"/>
      <c r="EW558" s="2"/>
      <c r="EX558" s="2"/>
      <c r="EY558" s="2"/>
      <c r="EZ558" s="2"/>
      <c r="FA558" s="2"/>
      <c r="FB558" s="2"/>
      <c r="FC558" s="2"/>
      <c r="FD558" s="2"/>
      <c r="FE558" s="2"/>
      <c r="FF558" s="2"/>
      <c r="FG558" s="2"/>
      <c r="FH558" s="2"/>
      <c r="FI558" s="2"/>
      <c r="FJ558" s="2"/>
      <c r="FK558" s="2"/>
      <c r="FL558" s="2"/>
      <c r="FM558" s="2"/>
      <c r="FN558" s="2"/>
      <c r="FO558" s="2"/>
      <c r="FP558" s="2"/>
      <c r="FQ558" s="2"/>
      <c r="FR558" s="2"/>
      <c r="FS558" s="2"/>
      <c r="FT558" s="2"/>
      <c r="FU558" s="2"/>
      <c r="FV558" s="2"/>
      <c r="FW558" s="2"/>
      <c r="FX558" s="2"/>
      <c r="FY558" s="2"/>
      <c r="FZ558" s="2"/>
      <c r="GA558" s="2"/>
      <c r="GB558" s="2"/>
      <c r="GC558" s="2"/>
      <c r="GD558" s="2"/>
      <c r="GE558" s="2"/>
      <c r="GF558" s="2"/>
      <c r="GG558" s="2"/>
      <c r="GH558" s="2"/>
      <c r="GI558" s="2"/>
      <c r="GJ558" s="2"/>
      <c r="GK558" s="2"/>
      <c r="GL558" s="2"/>
      <c r="GM558" s="2"/>
      <c r="GN558" s="2"/>
      <c r="GO558" s="2"/>
      <c r="GP558" s="2"/>
      <c r="GQ558" s="2"/>
      <c r="GR558" s="2"/>
      <c r="GS558" s="2"/>
      <c r="GT558" s="2"/>
      <c r="GU558" s="2"/>
      <c r="GV558" s="2"/>
      <c r="GW558" s="2"/>
      <c r="GX558" s="2"/>
      <c r="GY558" s="2"/>
      <c r="GZ558" s="2"/>
      <c r="HA558" s="2"/>
      <c r="HB558" s="2"/>
      <c r="HC558" s="2"/>
      <c r="HD558" s="2"/>
      <c r="HE558" s="2"/>
      <c r="HF558" s="2"/>
      <c r="HG558" s="2"/>
      <c r="HH558" s="2"/>
      <c r="HI558" s="2"/>
      <c r="HJ558" s="2"/>
      <c r="HK558" s="2"/>
      <c r="HL558" s="2"/>
      <c r="HM558" s="2"/>
      <c r="HN558" s="2"/>
      <c r="HO558" s="2"/>
      <c r="HP558" s="2"/>
      <c r="HQ558" s="2"/>
      <c r="HR558" s="2"/>
      <c r="HS558" s="2"/>
      <c r="HT558" s="2"/>
      <c r="HU558" s="2"/>
      <c r="HV558" s="2"/>
      <c r="HW558" s="2"/>
      <c r="HX558" s="2"/>
      <c r="HY558" s="2"/>
      <c r="HZ558" s="2"/>
      <c r="IA558" s="2"/>
      <c r="IB558" s="2"/>
      <c r="IC558" s="2"/>
      <c r="ID558" s="2"/>
      <c r="IE558" s="2"/>
      <c r="IF558" s="2"/>
      <c r="IG558" s="2"/>
      <c r="IH558" s="2"/>
    </row>
    <row r="559" spans="1:242" s="33" customFormat="1" ht="12.75" x14ac:dyDescent="0.2">
      <c r="A559" s="3"/>
      <c r="B559" s="5"/>
      <c r="C559" s="5"/>
      <c r="D559" s="5"/>
      <c r="E559" s="4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  <c r="CA559" s="2"/>
      <c r="CB559" s="2"/>
      <c r="CC559" s="2"/>
      <c r="CD559" s="2"/>
      <c r="CE559" s="2"/>
      <c r="CF559" s="2"/>
      <c r="CG559" s="2"/>
      <c r="CH559" s="2"/>
      <c r="CI559" s="2"/>
      <c r="CJ559" s="2"/>
      <c r="CK559" s="2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  <c r="CW559" s="2"/>
      <c r="CX559" s="2"/>
      <c r="CY559" s="2"/>
      <c r="CZ559" s="2"/>
      <c r="DA559" s="2"/>
      <c r="DB559" s="2"/>
      <c r="DC559" s="2"/>
      <c r="DD559" s="2"/>
      <c r="DE559" s="2"/>
      <c r="DF559" s="2"/>
      <c r="DG559" s="2"/>
      <c r="DH559" s="2"/>
      <c r="DI559" s="2"/>
      <c r="DJ559" s="2"/>
      <c r="DK559" s="2"/>
      <c r="DL559" s="2"/>
      <c r="DM559" s="2"/>
      <c r="DN559" s="2"/>
      <c r="DO559" s="2"/>
      <c r="DP559" s="2"/>
      <c r="DQ559" s="2"/>
      <c r="DR559" s="2"/>
      <c r="DS559" s="2"/>
      <c r="DT559" s="2"/>
      <c r="DU559" s="2"/>
      <c r="DV559" s="2"/>
      <c r="DW559" s="2"/>
      <c r="DX559" s="2"/>
      <c r="DY559" s="2"/>
      <c r="DZ559" s="2"/>
      <c r="EA559" s="2"/>
      <c r="EB559" s="2"/>
      <c r="EC559" s="2"/>
      <c r="ED559" s="2"/>
      <c r="EE559" s="2"/>
      <c r="EF559" s="2"/>
      <c r="EG559" s="2"/>
      <c r="EH559" s="2"/>
      <c r="EI559" s="2"/>
      <c r="EJ559" s="2"/>
      <c r="EK559" s="2"/>
      <c r="EL559" s="2"/>
      <c r="EM559" s="2"/>
      <c r="EN559" s="2"/>
      <c r="EO559" s="2"/>
      <c r="EP559" s="2"/>
      <c r="EQ559" s="2"/>
      <c r="ER559" s="2"/>
      <c r="ES559" s="2"/>
      <c r="ET559" s="2"/>
      <c r="EU559" s="2"/>
      <c r="EV559" s="2"/>
      <c r="EW559" s="2"/>
      <c r="EX559" s="2"/>
      <c r="EY559" s="2"/>
      <c r="EZ559" s="2"/>
      <c r="FA559" s="2"/>
      <c r="FB559" s="2"/>
      <c r="FC559" s="2"/>
      <c r="FD559" s="2"/>
      <c r="FE559" s="2"/>
      <c r="FF559" s="2"/>
      <c r="FG559" s="2"/>
      <c r="FH559" s="2"/>
      <c r="FI559" s="2"/>
      <c r="FJ559" s="2"/>
      <c r="FK559" s="2"/>
      <c r="FL559" s="2"/>
      <c r="FM559" s="2"/>
      <c r="FN559" s="2"/>
      <c r="FO559" s="2"/>
      <c r="FP559" s="2"/>
      <c r="FQ559" s="2"/>
      <c r="FR559" s="2"/>
      <c r="FS559" s="2"/>
      <c r="FT559" s="2"/>
      <c r="FU559" s="2"/>
      <c r="FV559" s="2"/>
      <c r="FW559" s="2"/>
      <c r="FX559" s="2"/>
      <c r="FY559" s="2"/>
      <c r="FZ559" s="2"/>
      <c r="GA559" s="2"/>
      <c r="GB559" s="2"/>
      <c r="GC559" s="2"/>
      <c r="GD559" s="2"/>
      <c r="GE559" s="2"/>
      <c r="GF559" s="2"/>
      <c r="GG559" s="2"/>
      <c r="GH559" s="2"/>
      <c r="GI559" s="2"/>
      <c r="GJ559" s="2"/>
      <c r="GK559" s="2"/>
      <c r="GL559" s="2"/>
      <c r="GM559" s="2"/>
      <c r="GN559" s="2"/>
      <c r="GO559" s="2"/>
      <c r="GP559" s="2"/>
      <c r="GQ559" s="2"/>
      <c r="GR559" s="2"/>
      <c r="GS559" s="2"/>
      <c r="GT559" s="2"/>
      <c r="GU559" s="2"/>
      <c r="GV559" s="2"/>
      <c r="GW559" s="2"/>
      <c r="GX559" s="2"/>
      <c r="GY559" s="2"/>
      <c r="GZ559" s="2"/>
      <c r="HA559" s="2"/>
      <c r="HB559" s="2"/>
      <c r="HC559" s="2"/>
      <c r="HD559" s="2"/>
      <c r="HE559" s="2"/>
      <c r="HF559" s="2"/>
      <c r="HG559" s="2"/>
      <c r="HH559" s="2"/>
      <c r="HI559" s="2"/>
      <c r="HJ559" s="2"/>
      <c r="HK559" s="2"/>
      <c r="HL559" s="2"/>
      <c r="HM559" s="2"/>
      <c r="HN559" s="2"/>
      <c r="HO559" s="2"/>
      <c r="HP559" s="2"/>
      <c r="HQ559" s="2"/>
      <c r="HR559" s="2"/>
      <c r="HS559" s="2"/>
      <c r="HT559" s="2"/>
      <c r="HU559" s="2"/>
      <c r="HV559" s="2"/>
      <c r="HW559" s="2"/>
      <c r="HX559" s="2"/>
      <c r="HY559" s="2"/>
      <c r="HZ559" s="2"/>
      <c r="IA559" s="2"/>
      <c r="IB559" s="2"/>
      <c r="IC559" s="2"/>
      <c r="ID559" s="2"/>
      <c r="IE559" s="2"/>
      <c r="IF559" s="2"/>
      <c r="IG559" s="2"/>
      <c r="IH559" s="2"/>
    </row>
    <row r="560" spans="1:242" s="33" customFormat="1" ht="12.75" x14ac:dyDescent="0.2">
      <c r="A560" s="3"/>
      <c r="B560" s="5"/>
      <c r="C560" s="5"/>
      <c r="D560" s="5"/>
      <c r="E560" s="4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Y560" s="2"/>
      <c r="CZ560" s="2"/>
      <c r="DA560" s="2"/>
      <c r="DB560" s="2"/>
      <c r="DC560" s="2"/>
      <c r="DD560" s="2"/>
      <c r="DE560" s="2"/>
      <c r="DF560" s="2"/>
      <c r="DG560" s="2"/>
      <c r="DH560" s="2"/>
      <c r="DI560" s="2"/>
      <c r="DJ560" s="2"/>
      <c r="DK560" s="2"/>
      <c r="DL560" s="2"/>
      <c r="DM560" s="2"/>
      <c r="DN560" s="2"/>
      <c r="DO560" s="2"/>
      <c r="DP560" s="2"/>
      <c r="DQ560" s="2"/>
      <c r="DR560" s="2"/>
      <c r="DS560" s="2"/>
      <c r="DT560" s="2"/>
      <c r="DU560" s="2"/>
      <c r="DV560" s="2"/>
      <c r="DW560" s="2"/>
      <c r="DX560" s="2"/>
      <c r="DY560" s="2"/>
      <c r="DZ560" s="2"/>
      <c r="EA560" s="2"/>
      <c r="EB560" s="2"/>
      <c r="EC560" s="2"/>
      <c r="ED560" s="2"/>
      <c r="EE560" s="2"/>
      <c r="EF560" s="2"/>
      <c r="EG560" s="2"/>
      <c r="EH560" s="2"/>
      <c r="EI560" s="2"/>
      <c r="EJ560" s="2"/>
      <c r="EK560" s="2"/>
      <c r="EL560" s="2"/>
      <c r="EM560" s="2"/>
      <c r="EN560" s="2"/>
      <c r="EO560" s="2"/>
      <c r="EP560" s="2"/>
      <c r="EQ560" s="2"/>
      <c r="ER560" s="2"/>
      <c r="ES560" s="2"/>
      <c r="ET560" s="2"/>
      <c r="EU560" s="2"/>
      <c r="EV560" s="2"/>
      <c r="EW560" s="2"/>
      <c r="EX560" s="2"/>
      <c r="EY560" s="2"/>
      <c r="EZ560" s="2"/>
      <c r="FA560" s="2"/>
      <c r="FB560" s="2"/>
      <c r="FC560" s="2"/>
      <c r="FD560" s="2"/>
      <c r="FE560" s="2"/>
      <c r="FF560" s="2"/>
      <c r="FG560" s="2"/>
      <c r="FH560" s="2"/>
      <c r="FI560" s="2"/>
      <c r="FJ560" s="2"/>
      <c r="FK560" s="2"/>
      <c r="FL560" s="2"/>
      <c r="FM560" s="2"/>
      <c r="FN560" s="2"/>
      <c r="FO560" s="2"/>
      <c r="FP560" s="2"/>
      <c r="FQ560" s="2"/>
      <c r="FR560" s="2"/>
      <c r="FS560" s="2"/>
      <c r="FT560" s="2"/>
      <c r="FU560" s="2"/>
      <c r="FV560" s="2"/>
      <c r="FW560" s="2"/>
      <c r="FX560" s="2"/>
      <c r="FY560" s="2"/>
      <c r="FZ560" s="2"/>
      <c r="GA560" s="2"/>
      <c r="GB560" s="2"/>
      <c r="GC560" s="2"/>
      <c r="GD560" s="2"/>
      <c r="GE560" s="2"/>
      <c r="GF560" s="2"/>
      <c r="GG560" s="2"/>
      <c r="GH560" s="2"/>
      <c r="GI560" s="2"/>
      <c r="GJ560" s="2"/>
      <c r="GK560" s="2"/>
      <c r="GL560" s="2"/>
      <c r="GM560" s="2"/>
      <c r="GN560" s="2"/>
      <c r="GO560" s="2"/>
      <c r="GP560" s="2"/>
      <c r="GQ560" s="2"/>
      <c r="GR560" s="2"/>
      <c r="GS560" s="2"/>
      <c r="GT560" s="2"/>
      <c r="GU560" s="2"/>
      <c r="GV560" s="2"/>
      <c r="GW560" s="2"/>
      <c r="GX560" s="2"/>
      <c r="GY560" s="2"/>
      <c r="GZ560" s="2"/>
      <c r="HA560" s="2"/>
      <c r="HB560" s="2"/>
      <c r="HC560" s="2"/>
      <c r="HD560" s="2"/>
      <c r="HE560" s="2"/>
      <c r="HF560" s="2"/>
      <c r="HG560" s="2"/>
      <c r="HH560" s="2"/>
      <c r="HI560" s="2"/>
      <c r="HJ560" s="2"/>
      <c r="HK560" s="2"/>
      <c r="HL560" s="2"/>
      <c r="HM560" s="2"/>
      <c r="HN560" s="2"/>
      <c r="HO560" s="2"/>
      <c r="HP560" s="2"/>
      <c r="HQ560" s="2"/>
      <c r="HR560" s="2"/>
      <c r="HS560" s="2"/>
      <c r="HT560" s="2"/>
      <c r="HU560" s="2"/>
      <c r="HV560" s="2"/>
      <c r="HW560" s="2"/>
      <c r="HX560" s="2"/>
      <c r="HY560" s="2"/>
      <c r="HZ560" s="2"/>
      <c r="IA560" s="2"/>
      <c r="IB560" s="2"/>
      <c r="IC560" s="2"/>
      <c r="ID560" s="2"/>
      <c r="IE560" s="2"/>
      <c r="IF560" s="2"/>
      <c r="IG560" s="2"/>
      <c r="IH560" s="2"/>
    </row>
    <row r="561" spans="1:242" s="33" customFormat="1" ht="12.75" x14ac:dyDescent="0.2">
      <c r="A561" s="3"/>
      <c r="B561" s="5"/>
      <c r="C561" s="5"/>
      <c r="D561" s="5"/>
      <c r="E561" s="4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  <c r="CW561" s="2"/>
      <c r="CX561" s="2"/>
      <c r="CY561" s="2"/>
      <c r="CZ561" s="2"/>
      <c r="DA561" s="2"/>
      <c r="DB561" s="2"/>
      <c r="DC561" s="2"/>
      <c r="DD561" s="2"/>
      <c r="DE561" s="2"/>
      <c r="DF561" s="2"/>
      <c r="DG561" s="2"/>
      <c r="DH561" s="2"/>
      <c r="DI561" s="2"/>
      <c r="DJ561" s="2"/>
      <c r="DK561" s="2"/>
      <c r="DL561" s="2"/>
      <c r="DM561" s="2"/>
      <c r="DN561" s="2"/>
      <c r="DO561" s="2"/>
      <c r="DP561" s="2"/>
      <c r="DQ561" s="2"/>
      <c r="DR561" s="2"/>
      <c r="DS561" s="2"/>
      <c r="DT561" s="2"/>
      <c r="DU561" s="2"/>
      <c r="DV561" s="2"/>
      <c r="DW561" s="2"/>
      <c r="DX561" s="2"/>
      <c r="DY561" s="2"/>
      <c r="DZ561" s="2"/>
      <c r="EA561" s="2"/>
      <c r="EB561" s="2"/>
      <c r="EC561" s="2"/>
      <c r="ED561" s="2"/>
      <c r="EE561" s="2"/>
      <c r="EF561" s="2"/>
      <c r="EG561" s="2"/>
      <c r="EH561" s="2"/>
      <c r="EI561" s="2"/>
      <c r="EJ561" s="2"/>
      <c r="EK561" s="2"/>
      <c r="EL561" s="2"/>
      <c r="EM561" s="2"/>
      <c r="EN561" s="2"/>
      <c r="EO561" s="2"/>
      <c r="EP561" s="2"/>
      <c r="EQ561" s="2"/>
      <c r="ER561" s="2"/>
      <c r="ES561" s="2"/>
      <c r="ET561" s="2"/>
      <c r="EU561" s="2"/>
      <c r="EV561" s="2"/>
      <c r="EW561" s="2"/>
      <c r="EX561" s="2"/>
      <c r="EY561" s="2"/>
      <c r="EZ561" s="2"/>
      <c r="FA561" s="2"/>
      <c r="FB561" s="2"/>
      <c r="FC561" s="2"/>
      <c r="FD561" s="2"/>
      <c r="FE561" s="2"/>
      <c r="FF561" s="2"/>
      <c r="FG561" s="2"/>
      <c r="FH561" s="2"/>
      <c r="FI561" s="2"/>
      <c r="FJ561" s="2"/>
      <c r="FK561" s="2"/>
      <c r="FL561" s="2"/>
      <c r="FM561" s="2"/>
      <c r="FN561" s="2"/>
      <c r="FO561" s="2"/>
      <c r="FP561" s="2"/>
      <c r="FQ561" s="2"/>
      <c r="FR561" s="2"/>
      <c r="FS561" s="2"/>
      <c r="FT561" s="2"/>
      <c r="FU561" s="2"/>
      <c r="FV561" s="2"/>
      <c r="FW561" s="2"/>
      <c r="FX561" s="2"/>
      <c r="FY561" s="2"/>
      <c r="FZ561" s="2"/>
      <c r="GA561" s="2"/>
      <c r="GB561" s="2"/>
      <c r="GC561" s="2"/>
      <c r="GD561" s="2"/>
      <c r="GE561" s="2"/>
      <c r="GF561" s="2"/>
      <c r="GG561" s="2"/>
      <c r="GH561" s="2"/>
      <c r="GI561" s="2"/>
      <c r="GJ561" s="2"/>
      <c r="GK561" s="2"/>
      <c r="GL561" s="2"/>
      <c r="GM561" s="2"/>
      <c r="GN561" s="2"/>
      <c r="GO561" s="2"/>
      <c r="GP561" s="2"/>
      <c r="GQ561" s="2"/>
      <c r="GR561" s="2"/>
      <c r="GS561" s="2"/>
      <c r="GT561" s="2"/>
      <c r="GU561" s="2"/>
      <c r="GV561" s="2"/>
      <c r="GW561" s="2"/>
      <c r="GX561" s="2"/>
      <c r="GY561" s="2"/>
      <c r="GZ561" s="2"/>
      <c r="HA561" s="2"/>
      <c r="HB561" s="2"/>
      <c r="HC561" s="2"/>
      <c r="HD561" s="2"/>
      <c r="HE561" s="2"/>
      <c r="HF561" s="2"/>
      <c r="HG561" s="2"/>
      <c r="HH561" s="2"/>
      <c r="HI561" s="2"/>
      <c r="HJ561" s="2"/>
      <c r="HK561" s="2"/>
      <c r="HL561" s="2"/>
      <c r="HM561" s="2"/>
      <c r="HN561" s="2"/>
      <c r="HO561" s="2"/>
      <c r="HP561" s="2"/>
      <c r="HQ561" s="2"/>
      <c r="HR561" s="2"/>
      <c r="HS561" s="2"/>
      <c r="HT561" s="2"/>
      <c r="HU561" s="2"/>
      <c r="HV561" s="2"/>
      <c r="HW561" s="2"/>
      <c r="HX561" s="2"/>
      <c r="HY561" s="2"/>
      <c r="HZ561" s="2"/>
      <c r="IA561" s="2"/>
      <c r="IB561" s="2"/>
      <c r="IC561" s="2"/>
      <c r="ID561" s="2"/>
      <c r="IE561" s="2"/>
      <c r="IF561" s="2"/>
      <c r="IG561" s="2"/>
      <c r="IH561" s="2"/>
    </row>
    <row r="562" spans="1:242" s="33" customFormat="1" ht="12.75" x14ac:dyDescent="0.2">
      <c r="A562" s="3"/>
      <c r="B562" s="5"/>
      <c r="C562" s="5"/>
      <c r="D562" s="5"/>
      <c r="E562" s="4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  <c r="CW562" s="2"/>
      <c r="CX562" s="2"/>
      <c r="CY562" s="2"/>
      <c r="CZ562" s="2"/>
      <c r="DA562" s="2"/>
      <c r="DB562" s="2"/>
      <c r="DC562" s="2"/>
      <c r="DD562" s="2"/>
      <c r="DE562" s="2"/>
      <c r="DF562" s="2"/>
      <c r="DG562" s="2"/>
      <c r="DH562" s="2"/>
      <c r="DI562" s="2"/>
      <c r="DJ562" s="2"/>
      <c r="DK562" s="2"/>
      <c r="DL562" s="2"/>
      <c r="DM562" s="2"/>
      <c r="DN562" s="2"/>
      <c r="DO562" s="2"/>
      <c r="DP562" s="2"/>
      <c r="DQ562" s="2"/>
      <c r="DR562" s="2"/>
      <c r="DS562" s="2"/>
      <c r="DT562" s="2"/>
      <c r="DU562" s="2"/>
      <c r="DV562" s="2"/>
      <c r="DW562" s="2"/>
      <c r="DX562" s="2"/>
      <c r="DY562" s="2"/>
      <c r="DZ562" s="2"/>
      <c r="EA562" s="2"/>
      <c r="EB562" s="2"/>
      <c r="EC562" s="2"/>
      <c r="ED562" s="2"/>
      <c r="EE562" s="2"/>
      <c r="EF562" s="2"/>
      <c r="EG562" s="2"/>
      <c r="EH562" s="2"/>
      <c r="EI562" s="2"/>
      <c r="EJ562" s="2"/>
      <c r="EK562" s="2"/>
      <c r="EL562" s="2"/>
      <c r="EM562" s="2"/>
      <c r="EN562" s="2"/>
      <c r="EO562" s="2"/>
      <c r="EP562" s="2"/>
      <c r="EQ562" s="2"/>
      <c r="ER562" s="2"/>
      <c r="ES562" s="2"/>
      <c r="ET562" s="2"/>
      <c r="EU562" s="2"/>
      <c r="EV562" s="2"/>
      <c r="EW562" s="2"/>
      <c r="EX562" s="2"/>
      <c r="EY562" s="2"/>
      <c r="EZ562" s="2"/>
      <c r="FA562" s="2"/>
      <c r="FB562" s="2"/>
      <c r="FC562" s="2"/>
      <c r="FD562" s="2"/>
      <c r="FE562" s="2"/>
      <c r="FF562" s="2"/>
      <c r="FG562" s="2"/>
      <c r="FH562" s="2"/>
      <c r="FI562" s="2"/>
      <c r="FJ562" s="2"/>
      <c r="FK562" s="2"/>
      <c r="FL562" s="2"/>
      <c r="FM562" s="2"/>
      <c r="FN562" s="2"/>
      <c r="FO562" s="2"/>
      <c r="FP562" s="2"/>
      <c r="FQ562" s="2"/>
      <c r="FR562" s="2"/>
      <c r="FS562" s="2"/>
      <c r="FT562" s="2"/>
      <c r="FU562" s="2"/>
      <c r="FV562" s="2"/>
      <c r="FW562" s="2"/>
      <c r="FX562" s="2"/>
      <c r="FY562" s="2"/>
      <c r="FZ562" s="2"/>
      <c r="GA562" s="2"/>
      <c r="GB562" s="2"/>
      <c r="GC562" s="2"/>
      <c r="GD562" s="2"/>
      <c r="GE562" s="2"/>
      <c r="GF562" s="2"/>
      <c r="GG562" s="2"/>
      <c r="GH562" s="2"/>
      <c r="GI562" s="2"/>
      <c r="GJ562" s="2"/>
      <c r="GK562" s="2"/>
      <c r="GL562" s="2"/>
      <c r="GM562" s="2"/>
      <c r="GN562" s="2"/>
      <c r="GO562" s="2"/>
      <c r="GP562" s="2"/>
      <c r="GQ562" s="2"/>
      <c r="GR562" s="2"/>
      <c r="GS562" s="2"/>
      <c r="GT562" s="2"/>
      <c r="GU562" s="2"/>
      <c r="GV562" s="2"/>
      <c r="GW562" s="2"/>
      <c r="GX562" s="2"/>
      <c r="GY562" s="2"/>
      <c r="GZ562" s="2"/>
      <c r="HA562" s="2"/>
      <c r="HB562" s="2"/>
      <c r="HC562" s="2"/>
      <c r="HD562" s="2"/>
      <c r="HE562" s="2"/>
      <c r="HF562" s="2"/>
      <c r="HG562" s="2"/>
      <c r="HH562" s="2"/>
      <c r="HI562" s="2"/>
      <c r="HJ562" s="2"/>
      <c r="HK562" s="2"/>
      <c r="HL562" s="2"/>
      <c r="HM562" s="2"/>
      <c r="HN562" s="2"/>
      <c r="HO562" s="2"/>
      <c r="HP562" s="2"/>
      <c r="HQ562" s="2"/>
      <c r="HR562" s="2"/>
      <c r="HS562" s="2"/>
      <c r="HT562" s="2"/>
      <c r="HU562" s="2"/>
      <c r="HV562" s="2"/>
      <c r="HW562" s="2"/>
      <c r="HX562" s="2"/>
      <c r="HY562" s="2"/>
      <c r="HZ562" s="2"/>
      <c r="IA562" s="2"/>
      <c r="IB562" s="2"/>
      <c r="IC562" s="2"/>
      <c r="ID562" s="2"/>
      <c r="IE562" s="2"/>
      <c r="IF562" s="2"/>
      <c r="IG562" s="2"/>
      <c r="IH562" s="2"/>
    </row>
    <row r="563" spans="1:242" s="33" customFormat="1" ht="12.75" x14ac:dyDescent="0.2">
      <c r="A563" s="3"/>
      <c r="B563" s="5"/>
      <c r="C563" s="5"/>
      <c r="D563" s="5"/>
      <c r="E563" s="4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  <c r="CA563" s="2"/>
      <c r="CB563" s="2"/>
      <c r="CC563" s="2"/>
      <c r="CD563" s="2"/>
      <c r="CE563" s="2"/>
      <c r="CF563" s="2"/>
      <c r="CG563" s="2"/>
      <c r="CH563" s="2"/>
      <c r="CI563" s="2"/>
      <c r="CJ563" s="2"/>
      <c r="CK563" s="2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Y563" s="2"/>
      <c r="CZ563" s="2"/>
      <c r="DA563" s="2"/>
      <c r="DB563" s="2"/>
      <c r="DC563" s="2"/>
      <c r="DD563" s="2"/>
      <c r="DE563" s="2"/>
      <c r="DF563" s="2"/>
      <c r="DG563" s="2"/>
      <c r="DH563" s="2"/>
      <c r="DI563" s="2"/>
      <c r="DJ563" s="2"/>
      <c r="DK563" s="2"/>
      <c r="DL563" s="2"/>
      <c r="DM563" s="2"/>
      <c r="DN563" s="2"/>
      <c r="DO563" s="2"/>
      <c r="DP563" s="2"/>
      <c r="DQ563" s="2"/>
      <c r="DR563" s="2"/>
      <c r="DS563" s="2"/>
      <c r="DT563" s="2"/>
      <c r="DU563" s="2"/>
      <c r="DV563" s="2"/>
      <c r="DW563" s="2"/>
      <c r="DX563" s="2"/>
      <c r="DY563" s="2"/>
      <c r="DZ563" s="2"/>
      <c r="EA563" s="2"/>
      <c r="EB563" s="2"/>
      <c r="EC563" s="2"/>
      <c r="ED563" s="2"/>
      <c r="EE563" s="2"/>
      <c r="EF563" s="2"/>
      <c r="EG563" s="2"/>
      <c r="EH563" s="2"/>
      <c r="EI563" s="2"/>
      <c r="EJ563" s="2"/>
      <c r="EK563" s="2"/>
      <c r="EL563" s="2"/>
      <c r="EM563" s="2"/>
      <c r="EN563" s="2"/>
      <c r="EO563" s="2"/>
      <c r="EP563" s="2"/>
      <c r="EQ563" s="2"/>
      <c r="ER563" s="2"/>
      <c r="ES563" s="2"/>
      <c r="ET563" s="2"/>
      <c r="EU563" s="2"/>
      <c r="EV563" s="2"/>
      <c r="EW563" s="2"/>
      <c r="EX563" s="2"/>
      <c r="EY563" s="2"/>
      <c r="EZ563" s="2"/>
      <c r="FA563" s="2"/>
      <c r="FB563" s="2"/>
      <c r="FC563" s="2"/>
      <c r="FD563" s="2"/>
      <c r="FE563" s="2"/>
      <c r="FF563" s="2"/>
      <c r="FG563" s="2"/>
      <c r="FH563" s="2"/>
      <c r="FI563" s="2"/>
      <c r="FJ563" s="2"/>
      <c r="FK563" s="2"/>
      <c r="FL563" s="2"/>
      <c r="FM563" s="2"/>
      <c r="FN563" s="2"/>
      <c r="FO563" s="2"/>
      <c r="FP563" s="2"/>
      <c r="FQ563" s="2"/>
      <c r="FR563" s="2"/>
      <c r="FS563" s="2"/>
      <c r="FT563" s="2"/>
      <c r="FU563" s="2"/>
      <c r="FV563" s="2"/>
      <c r="FW563" s="2"/>
      <c r="FX563" s="2"/>
      <c r="FY563" s="2"/>
      <c r="FZ563" s="2"/>
      <c r="GA563" s="2"/>
      <c r="GB563" s="2"/>
      <c r="GC563" s="2"/>
      <c r="GD563" s="2"/>
      <c r="GE563" s="2"/>
      <c r="GF563" s="2"/>
      <c r="GG563" s="2"/>
      <c r="GH563" s="2"/>
      <c r="GI563" s="2"/>
      <c r="GJ563" s="2"/>
      <c r="GK563" s="2"/>
      <c r="GL563" s="2"/>
      <c r="GM563" s="2"/>
      <c r="GN563" s="2"/>
      <c r="GO563" s="2"/>
      <c r="GP563" s="2"/>
      <c r="GQ563" s="2"/>
      <c r="GR563" s="2"/>
      <c r="GS563" s="2"/>
      <c r="GT563" s="2"/>
      <c r="GU563" s="2"/>
      <c r="GV563" s="2"/>
      <c r="GW563" s="2"/>
      <c r="GX563" s="2"/>
      <c r="GY563" s="2"/>
      <c r="GZ563" s="2"/>
      <c r="HA563" s="2"/>
      <c r="HB563" s="2"/>
      <c r="HC563" s="2"/>
      <c r="HD563" s="2"/>
      <c r="HE563" s="2"/>
      <c r="HF563" s="2"/>
      <c r="HG563" s="2"/>
      <c r="HH563" s="2"/>
      <c r="HI563" s="2"/>
      <c r="HJ563" s="2"/>
      <c r="HK563" s="2"/>
      <c r="HL563" s="2"/>
      <c r="HM563" s="2"/>
      <c r="HN563" s="2"/>
      <c r="HO563" s="2"/>
      <c r="HP563" s="2"/>
      <c r="HQ563" s="2"/>
      <c r="HR563" s="2"/>
      <c r="HS563" s="2"/>
      <c r="HT563" s="2"/>
      <c r="HU563" s="2"/>
      <c r="HV563" s="2"/>
      <c r="HW563" s="2"/>
      <c r="HX563" s="2"/>
      <c r="HY563" s="2"/>
      <c r="HZ563" s="2"/>
      <c r="IA563" s="2"/>
      <c r="IB563" s="2"/>
      <c r="IC563" s="2"/>
      <c r="ID563" s="2"/>
      <c r="IE563" s="2"/>
      <c r="IF563" s="2"/>
      <c r="IG563" s="2"/>
      <c r="IH563" s="2"/>
    </row>
    <row r="564" spans="1:242" s="33" customFormat="1" ht="12.75" x14ac:dyDescent="0.2">
      <c r="A564" s="3"/>
      <c r="B564" s="5"/>
      <c r="C564" s="5"/>
      <c r="D564" s="5"/>
      <c r="E564" s="4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  <c r="CZ564" s="2"/>
      <c r="DA564" s="2"/>
      <c r="DB564" s="2"/>
      <c r="DC564" s="2"/>
      <c r="DD564" s="2"/>
      <c r="DE564" s="2"/>
      <c r="DF564" s="2"/>
      <c r="DG564" s="2"/>
      <c r="DH564" s="2"/>
      <c r="DI564" s="2"/>
      <c r="DJ564" s="2"/>
      <c r="DK564" s="2"/>
      <c r="DL564" s="2"/>
      <c r="DM564" s="2"/>
      <c r="DN564" s="2"/>
      <c r="DO564" s="2"/>
      <c r="DP564" s="2"/>
      <c r="DQ564" s="2"/>
      <c r="DR564" s="2"/>
      <c r="DS564" s="2"/>
      <c r="DT564" s="2"/>
      <c r="DU564" s="2"/>
      <c r="DV564" s="2"/>
      <c r="DW564" s="2"/>
      <c r="DX564" s="2"/>
      <c r="DY564" s="2"/>
      <c r="DZ564" s="2"/>
      <c r="EA564" s="2"/>
      <c r="EB564" s="2"/>
      <c r="EC564" s="2"/>
      <c r="ED564" s="2"/>
      <c r="EE564" s="2"/>
      <c r="EF564" s="2"/>
      <c r="EG564" s="2"/>
      <c r="EH564" s="2"/>
      <c r="EI564" s="2"/>
      <c r="EJ564" s="2"/>
      <c r="EK564" s="2"/>
      <c r="EL564" s="2"/>
      <c r="EM564" s="2"/>
      <c r="EN564" s="2"/>
      <c r="EO564" s="2"/>
      <c r="EP564" s="2"/>
      <c r="EQ564" s="2"/>
      <c r="ER564" s="2"/>
      <c r="ES564" s="2"/>
      <c r="ET564" s="2"/>
      <c r="EU564" s="2"/>
      <c r="EV564" s="2"/>
      <c r="EW564" s="2"/>
      <c r="EX564" s="2"/>
      <c r="EY564" s="2"/>
      <c r="EZ564" s="2"/>
      <c r="FA564" s="2"/>
      <c r="FB564" s="2"/>
      <c r="FC564" s="2"/>
      <c r="FD564" s="2"/>
      <c r="FE564" s="2"/>
      <c r="FF564" s="2"/>
      <c r="FG564" s="2"/>
      <c r="FH564" s="2"/>
      <c r="FI564" s="2"/>
      <c r="FJ564" s="2"/>
      <c r="FK564" s="2"/>
      <c r="FL564" s="2"/>
      <c r="FM564" s="2"/>
      <c r="FN564" s="2"/>
      <c r="FO564" s="2"/>
      <c r="FP564" s="2"/>
      <c r="FQ564" s="2"/>
      <c r="FR564" s="2"/>
      <c r="FS564" s="2"/>
      <c r="FT564" s="2"/>
      <c r="FU564" s="2"/>
      <c r="FV564" s="2"/>
      <c r="FW564" s="2"/>
      <c r="FX564" s="2"/>
      <c r="FY564" s="2"/>
      <c r="FZ564" s="2"/>
      <c r="GA564" s="2"/>
      <c r="GB564" s="2"/>
      <c r="GC564" s="2"/>
      <c r="GD564" s="2"/>
      <c r="GE564" s="2"/>
      <c r="GF564" s="2"/>
      <c r="GG564" s="2"/>
      <c r="GH564" s="2"/>
      <c r="GI564" s="2"/>
      <c r="GJ564" s="2"/>
      <c r="GK564" s="2"/>
      <c r="GL564" s="2"/>
      <c r="GM564" s="2"/>
      <c r="GN564" s="2"/>
      <c r="GO564" s="2"/>
      <c r="GP564" s="2"/>
      <c r="GQ564" s="2"/>
      <c r="GR564" s="2"/>
      <c r="GS564" s="2"/>
      <c r="GT564" s="2"/>
      <c r="GU564" s="2"/>
      <c r="GV564" s="2"/>
      <c r="GW564" s="2"/>
      <c r="GX564" s="2"/>
      <c r="GY564" s="2"/>
      <c r="GZ564" s="2"/>
      <c r="HA564" s="2"/>
      <c r="HB564" s="2"/>
      <c r="HC564" s="2"/>
      <c r="HD564" s="2"/>
      <c r="HE564" s="2"/>
      <c r="HF564" s="2"/>
      <c r="HG564" s="2"/>
      <c r="HH564" s="2"/>
      <c r="HI564" s="2"/>
      <c r="HJ564" s="2"/>
      <c r="HK564" s="2"/>
      <c r="HL564" s="2"/>
      <c r="HM564" s="2"/>
      <c r="HN564" s="2"/>
      <c r="HO564" s="2"/>
      <c r="HP564" s="2"/>
      <c r="HQ564" s="2"/>
      <c r="HR564" s="2"/>
      <c r="HS564" s="2"/>
      <c r="HT564" s="2"/>
      <c r="HU564" s="2"/>
      <c r="HV564" s="2"/>
      <c r="HW564" s="2"/>
      <c r="HX564" s="2"/>
      <c r="HY564" s="2"/>
      <c r="HZ564" s="2"/>
      <c r="IA564" s="2"/>
      <c r="IB564" s="2"/>
      <c r="IC564" s="2"/>
      <c r="ID564" s="2"/>
      <c r="IE564" s="2"/>
      <c r="IF564" s="2"/>
      <c r="IG564" s="2"/>
      <c r="IH564" s="2"/>
    </row>
    <row r="565" spans="1:242" s="33" customFormat="1" ht="12.75" x14ac:dyDescent="0.2">
      <c r="A565" s="3"/>
      <c r="B565" s="5"/>
      <c r="C565" s="5"/>
      <c r="D565" s="5"/>
      <c r="E565" s="4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  <c r="CZ565" s="2"/>
      <c r="DA565" s="2"/>
      <c r="DB565" s="2"/>
      <c r="DC565" s="2"/>
      <c r="DD565" s="2"/>
      <c r="DE565" s="2"/>
      <c r="DF565" s="2"/>
      <c r="DG565" s="2"/>
      <c r="DH565" s="2"/>
      <c r="DI565" s="2"/>
      <c r="DJ565" s="2"/>
      <c r="DK565" s="2"/>
      <c r="DL565" s="2"/>
      <c r="DM565" s="2"/>
      <c r="DN565" s="2"/>
      <c r="DO565" s="2"/>
      <c r="DP565" s="2"/>
      <c r="DQ565" s="2"/>
      <c r="DR565" s="2"/>
      <c r="DS565" s="2"/>
      <c r="DT565" s="2"/>
      <c r="DU565" s="2"/>
      <c r="DV565" s="2"/>
      <c r="DW565" s="2"/>
      <c r="DX565" s="2"/>
      <c r="DY565" s="2"/>
      <c r="DZ565" s="2"/>
      <c r="EA565" s="2"/>
      <c r="EB565" s="2"/>
      <c r="EC565" s="2"/>
      <c r="ED565" s="2"/>
      <c r="EE565" s="2"/>
      <c r="EF565" s="2"/>
      <c r="EG565" s="2"/>
      <c r="EH565" s="2"/>
      <c r="EI565" s="2"/>
      <c r="EJ565" s="2"/>
      <c r="EK565" s="2"/>
      <c r="EL565" s="2"/>
      <c r="EM565" s="2"/>
      <c r="EN565" s="2"/>
      <c r="EO565" s="2"/>
      <c r="EP565" s="2"/>
      <c r="EQ565" s="2"/>
      <c r="ER565" s="2"/>
      <c r="ES565" s="2"/>
      <c r="ET565" s="2"/>
      <c r="EU565" s="2"/>
      <c r="EV565" s="2"/>
      <c r="EW565" s="2"/>
      <c r="EX565" s="2"/>
      <c r="EY565" s="2"/>
      <c r="EZ565" s="2"/>
      <c r="FA565" s="2"/>
      <c r="FB565" s="2"/>
      <c r="FC565" s="2"/>
      <c r="FD565" s="2"/>
      <c r="FE565" s="2"/>
      <c r="FF565" s="2"/>
      <c r="FG565" s="2"/>
      <c r="FH565" s="2"/>
      <c r="FI565" s="2"/>
      <c r="FJ565" s="2"/>
      <c r="FK565" s="2"/>
      <c r="FL565" s="2"/>
      <c r="FM565" s="2"/>
      <c r="FN565" s="2"/>
      <c r="FO565" s="2"/>
      <c r="FP565" s="2"/>
      <c r="FQ565" s="2"/>
      <c r="FR565" s="2"/>
      <c r="FS565" s="2"/>
      <c r="FT565" s="2"/>
      <c r="FU565" s="2"/>
      <c r="FV565" s="2"/>
      <c r="FW565" s="2"/>
      <c r="FX565" s="2"/>
      <c r="FY565" s="2"/>
      <c r="FZ565" s="2"/>
      <c r="GA565" s="2"/>
      <c r="GB565" s="2"/>
      <c r="GC565" s="2"/>
      <c r="GD565" s="2"/>
      <c r="GE565" s="2"/>
      <c r="GF565" s="2"/>
      <c r="GG565" s="2"/>
      <c r="GH565" s="2"/>
      <c r="GI565" s="2"/>
      <c r="GJ565" s="2"/>
      <c r="GK565" s="2"/>
      <c r="GL565" s="2"/>
      <c r="GM565" s="2"/>
      <c r="GN565" s="2"/>
      <c r="GO565" s="2"/>
      <c r="GP565" s="2"/>
      <c r="GQ565" s="2"/>
      <c r="GR565" s="2"/>
      <c r="GS565" s="2"/>
      <c r="GT565" s="2"/>
      <c r="GU565" s="2"/>
      <c r="GV565" s="2"/>
      <c r="GW565" s="2"/>
      <c r="GX565" s="2"/>
      <c r="GY565" s="2"/>
      <c r="GZ565" s="2"/>
      <c r="HA565" s="2"/>
      <c r="HB565" s="2"/>
      <c r="HC565" s="2"/>
      <c r="HD565" s="2"/>
      <c r="HE565" s="2"/>
      <c r="HF565" s="2"/>
      <c r="HG565" s="2"/>
      <c r="HH565" s="2"/>
      <c r="HI565" s="2"/>
      <c r="HJ565" s="2"/>
      <c r="HK565" s="2"/>
      <c r="HL565" s="2"/>
      <c r="HM565" s="2"/>
      <c r="HN565" s="2"/>
      <c r="HO565" s="2"/>
      <c r="HP565" s="2"/>
      <c r="HQ565" s="2"/>
      <c r="HR565" s="2"/>
      <c r="HS565" s="2"/>
      <c r="HT565" s="2"/>
      <c r="HU565" s="2"/>
      <c r="HV565" s="2"/>
      <c r="HW565" s="2"/>
      <c r="HX565" s="2"/>
      <c r="HY565" s="2"/>
      <c r="HZ565" s="2"/>
      <c r="IA565" s="2"/>
      <c r="IB565" s="2"/>
      <c r="IC565" s="2"/>
      <c r="ID565" s="2"/>
      <c r="IE565" s="2"/>
      <c r="IF565" s="2"/>
      <c r="IG565" s="2"/>
      <c r="IH565" s="2"/>
    </row>
    <row r="566" spans="1:242" s="33" customFormat="1" ht="12.75" x14ac:dyDescent="0.2">
      <c r="A566" s="3"/>
      <c r="B566" s="5"/>
      <c r="C566" s="5"/>
      <c r="D566" s="5"/>
      <c r="E566" s="4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Y566" s="2"/>
      <c r="CZ566" s="2"/>
      <c r="DA566" s="2"/>
      <c r="DB566" s="2"/>
      <c r="DC566" s="2"/>
      <c r="DD566" s="2"/>
      <c r="DE566" s="2"/>
      <c r="DF566" s="2"/>
      <c r="DG566" s="2"/>
      <c r="DH566" s="2"/>
      <c r="DI566" s="2"/>
      <c r="DJ566" s="2"/>
      <c r="DK566" s="2"/>
      <c r="DL566" s="2"/>
      <c r="DM566" s="2"/>
      <c r="DN566" s="2"/>
      <c r="DO566" s="2"/>
      <c r="DP566" s="2"/>
      <c r="DQ566" s="2"/>
      <c r="DR566" s="2"/>
      <c r="DS566" s="2"/>
      <c r="DT566" s="2"/>
      <c r="DU566" s="2"/>
      <c r="DV566" s="2"/>
      <c r="DW566" s="2"/>
      <c r="DX566" s="2"/>
      <c r="DY566" s="2"/>
      <c r="DZ566" s="2"/>
      <c r="EA566" s="2"/>
      <c r="EB566" s="2"/>
      <c r="EC566" s="2"/>
      <c r="ED566" s="2"/>
      <c r="EE566" s="2"/>
      <c r="EF566" s="2"/>
      <c r="EG566" s="2"/>
      <c r="EH566" s="2"/>
      <c r="EI566" s="2"/>
      <c r="EJ566" s="2"/>
      <c r="EK566" s="2"/>
      <c r="EL566" s="2"/>
      <c r="EM566" s="2"/>
      <c r="EN566" s="2"/>
      <c r="EO566" s="2"/>
      <c r="EP566" s="2"/>
      <c r="EQ566" s="2"/>
      <c r="ER566" s="2"/>
      <c r="ES566" s="2"/>
      <c r="ET566" s="2"/>
      <c r="EU566" s="2"/>
      <c r="EV566" s="2"/>
      <c r="EW566" s="2"/>
      <c r="EX566" s="2"/>
      <c r="EY566" s="2"/>
      <c r="EZ566" s="2"/>
      <c r="FA566" s="2"/>
      <c r="FB566" s="2"/>
      <c r="FC566" s="2"/>
      <c r="FD566" s="2"/>
      <c r="FE566" s="2"/>
      <c r="FF566" s="2"/>
      <c r="FG566" s="2"/>
      <c r="FH566" s="2"/>
      <c r="FI566" s="2"/>
      <c r="FJ566" s="2"/>
      <c r="FK566" s="2"/>
      <c r="FL566" s="2"/>
      <c r="FM566" s="2"/>
      <c r="FN566" s="2"/>
      <c r="FO566" s="2"/>
      <c r="FP566" s="2"/>
      <c r="FQ566" s="2"/>
      <c r="FR566" s="2"/>
      <c r="FS566" s="2"/>
      <c r="FT566" s="2"/>
      <c r="FU566" s="2"/>
      <c r="FV566" s="2"/>
      <c r="FW566" s="2"/>
      <c r="FX566" s="2"/>
      <c r="FY566" s="2"/>
      <c r="FZ566" s="2"/>
      <c r="GA566" s="2"/>
      <c r="GB566" s="2"/>
      <c r="GC566" s="2"/>
      <c r="GD566" s="2"/>
      <c r="GE566" s="2"/>
      <c r="GF566" s="2"/>
      <c r="GG566" s="2"/>
      <c r="GH566" s="2"/>
      <c r="GI566" s="2"/>
      <c r="GJ566" s="2"/>
      <c r="GK566" s="2"/>
      <c r="GL566" s="2"/>
      <c r="GM566" s="2"/>
      <c r="GN566" s="2"/>
      <c r="GO566" s="2"/>
      <c r="GP566" s="2"/>
      <c r="GQ566" s="2"/>
      <c r="GR566" s="2"/>
      <c r="GS566" s="2"/>
      <c r="GT566" s="2"/>
      <c r="GU566" s="2"/>
      <c r="GV566" s="2"/>
      <c r="GW566" s="2"/>
      <c r="GX566" s="2"/>
      <c r="GY566" s="2"/>
      <c r="GZ566" s="2"/>
      <c r="HA566" s="2"/>
      <c r="HB566" s="2"/>
      <c r="HC566" s="2"/>
      <c r="HD566" s="2"/>
      <c r="HE566" s="2"/>
      <c r="HF566" s="2"/>
      <c r="HG566" s="2"/>
      <c r="HH566" s="2"/>
      <c r="HI566" s="2"/>
      <c r="HJ566" s="2"/>
      <c r="HK566" s="2"/>
      <c r="HL566" s="2"/>
      <c r="HM566" s="2"/>
      <c r="HN566" s="2"/>
      <c r="HO566" s="2"/>
      <c r="HP566" s="2"/>
      <c r="HQ566" s="2"/>
      <c r="HR566" s="2"/>
      <c r="HS566" s="2"/>
      <c r="HT566" s="2"/>
      <c r="HU566" s="2"/>
      <c r="HV566" s="2"/>
      <c r="HW566" s="2"/>
      <c r="HX566" s="2"/>
      <c r="HY566" s="2"/>
      <c r="HZ566" s="2"/>
      <c r="IA566" s="2"/>
      <c r="IB566" s="2"/>
      <c r="IC566" s="2"/>
      <c r="ID566" s="2"/>
      <c r="IE566" s="2"/>
      <c r="IF566" s="2"/>
      <c r="IG566" s="2"/>
      <c r="IH566" s="2"/>
    </row>
    <row r="567" spans="1:242" s="33" customFormat="1" ht="12.75" x14ac:dyDescent="0.2">
      <c r="A567" s="3"/>
      <c r="B567" s="5"/>
      <c r="C567" s="5"/>
      <c r="D567" s="5"/>
      <c r="E567" s="4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Y567" s="2"/>
      <c r="CZ567" s="2"/>
      <c r="DA567" s="2"/>
      <c r="DB567" s="2"/>
      <c r="DC567" s="2"/>
      <c r="DD567" s="2"/>
      <c r="DE567" s="2"/>
      <c r="DF567" s="2"/>
      <c r="DG567" s="2"/>
      <c r="DH567" s="2"/>
      <c r="DI567" s="2"/>
      <c r="DJ567" s="2"/>
      <c r="DK567" s="2"/>
      <c r="DL567" s="2"/>
      <c r="DM567" s="2"/>
      <c r="DN567" s="2"/>
      <c r="DO567" s="2"/>
      <c r="DP567" s="2"/>
      <c r="DQ567" s="2"/>
      <c r="DR567" s="2"/>
      <c r="DS567" s="2"/>
      <c r="DT567" s="2"/>
      <c r="DU567" s="2"/>
      <c r="DV567" s="2"/>
      <c r="DW567" s="2"/>
      <c r="DX567" s="2"/>
      <c r="DY567" s="2"/>
      <c r="DZ567" s="2"/>
      <c r="EA567" s="2"/>
      <c r="EB567" s="2"/>
      <c r="EC567" s="2"/>
      <c r="ED567" s="2"/>
      <c r="EE567" s="2"/>
      <c r="EF567" s="2"/>
      <c r="EG567" s="2"/>
      <c r="EH567" s="2"/>
      <c r="EI567" s="2"/>
      <c r="EJ567" s="2"/>
      <c r="EK567" s="2"/>
      <c r="EL567" s="2"/>
      <c r="EM567" s="2"/>
      <c r="EN567" s="2"/>
      <c r="EO567" s="2"/>
      <c r="EP567" s="2"/>
      <c r="EQ567" s="2"/>
      <c r="ER567" s="2"/>
      <c r="ES567" s="2"/>
      <c r="ET567" s="2"/>
      <c r="EU567" s="2"/>
      <c r="EV567" s="2"/>
      <c r="EW567" s="2"/>
      <c r="EX567" s="2"/>
      <c r="EY567" s="2"/>
      <c r="EZ567" s="2"/>
      <c r="FA567" s="2"/>
      <c r="FB567" s="2"/>
      <c r="FC567" s="2"/>
      <c r="FD567" s="2"/>
      <c r="FE567" s="2"/>
      <c r="FF567" s="2"/>
      <c r="FG567" s="2"/>
      <c r="FH567" s="2"/>
      <c r="FI567" s="2"/>
      <c r="FJ567" s="2"/>
      <c r="FK567" s="2"/>
      <c r="FL567" s="2"/>
      <c r="FM567" s="2"/>
      <c r="FN567" s="2"/>
      <c r="FO567" s="2"/>
      <c r="FP567" s="2"/>
      <c r="FQ567" s="2"/>
      <c r="FR567" s="2"/>
      <c r="FS567" s="2"/>
      <c r="FT567" s="2"/>
      <c r="FU567" s="2"/>
      <c r="FV567" s="2"/>
      <c r="FW567" s="2"/>
      <c r="FX567" s="2"/>
      <c r="FY567" s="2"/>
      <c r="FZ567" s="2"/>
      <c r="GA567" s="2"/>
      <c r="GB567" s="2"/>
      <c r="GC567" s="2"/>
      <c r="GD567" s="2"/>
      <c r="GE567" s="2"/>
      <c r="GF567" s="2"/>
      <c r="GG567" s="2"/>
      <c r="GH567" s="2"/>
      <c r="GI567" s="2"/>
      <c r="GJ567" s="2"/>
      <c r="GK567" s="2"/>
      <c r="GL567" s="2"/>
      <c r="GM567" s="2"/>
      <c r="GN567" s="2"/>
      <c r="GO567" s="2"/>
      <c r="GP567" s="2"/>
      <c r="GQ567" s="2"/>
      <c r="GR567" s="2"/>
      <c r="GS567" s="2"/>
      <c r="GT567" s="2"/>
      <c r="GU567" s="2"/>
      <c r="GV567" s="2"/>
      <c r="GW567" s="2"/>
      <c r="GX567" s="2"/>
      <c r="GY567" s="2"/>
      <c r="GZ567" s="2"/>
      <c r="HA567" s="2"/>
      <c r="HB567" s="2"/>
      <c r="HC567" s="2"/>
      <c r="HD567" s="2"/>
      <c r="HE567" s="2"/>
      <c r="HF567" s="2"/>
      <c r="HG567" s="2"/>
      <c r="HH567" s="2"/>
      <c r="HI567" s="2"/>
      <c r="HJ567" s="2"/>
      <c r="HK567" s="2"/>
      <c r="HL567" s="2"/>
      <c r="HM567" s="2"/>
      <c r="HN567" s="2"/>
      <c r="HO567" s="2"/>
      <c r="HP567" s="2"/>
      <c r="HQ567" s="2"/>
      <c r="HR567" s="2"/>
      <c r="HS567" s="2"/>
      <c r="HT567" s="2"/>
      <c r="HU567" s="2"/>
      <c r="HV567" s="2"/>
      <c r="HW567" s="2"/>
      <c r="HX567" s="2"/>
      <c r="HY567" s="2"/>
      <c r="HZ567" s="2"/>
      <c r="IA567" s="2"/>
      <c r="IB567" s="2"/>
      <c r="IC567" s="2"/>
      <c r="ID567" s="2"/>
      <c r="IE567" s="2"/>
      <c r="IF567" s="2"/>
      <c r="IG567" s="2"/>
      <c r="IH567" s="2"/>
    </row>
    <row r="568" spans="1:242" s="33" customFormat="1" ht="12.75" x14ac:dyDescent="0.2">
      <c r="A568" s="3"/>
      <c r="B568" s="5"/>
      <c r="C568" s="5"/>
      <c r="D568" s="5"/>
      <c r="E568" s="4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  <c r="CW568" s="2"/>
      <c r="CX568" s="2"/>
      <c r="CY568" s="2"/>
      <c r="CZ568" s="2"/>
      <c r="DA568" s="2"/>
      <c r="DB568" s="2"/>
      <c r="DC568" s="2"/>
      <c r="DD568" s="2"/>
      <c r="DE568" s="2"/>
      <c r="DF568" s="2"/>
      <c r="DG568" s="2"/>
      <c r="DH568" s="2"/>
      <c r="DI568" s="2"/>
      <c r="DJ568" s="2"/>
      <c r="DK568" s="2"/>
      <c r="DL568" s="2"/>
      <c r="DM568" s="2"/>
      <c r="DN568" s="2"/>
      <c r="DO568" s="2"/>
      <c r="DP568" s="2"/>
      <c r="DQ568" s="2"/>
      <c r="DR568" s="2"/>
      <c r="DS568" s="2"/>
      <c r="DT568" s="2"/>
      <c r="DU568" s="2"/>
      <c r="DV568" s="2"/>
      <c r="DW568" s="2"/>
      <c r="DX568" s="2"/>
      <c r="DY568" s="2"/>
      <c r="DZ568" s="2"/>
      <c r="EA568" s="2"/>
      <c r="EB568" s="2"/>
      <c r="EC568" s="2"/>
      <c r="ED568" s="2"/>
      <c r="EE568" s="2"/>
      <c r="EF568" s="2"/>
      <c r="EG568" s="2"/>
      <c r="EH568" s="2"/>
      <c r="EI568" s="2"/>
      <c r="EJ568" s="2"/>
      <c r="EK568" s="2"/>
      <c r="EL568" s="2"/>
      <c r="EM568" s="2"/>
      <c r="EN568" s="2"/>
      <c r="EO568" s="2"/>
      <c r="EP568" s="2"/>
      <c r="EQ568" s="2"/>
      <c r="ER568" s="2"/>
      <c r="ES568" s="2"/>
      <c r="ET568" s="2"/>
      <c r="EU568" s="2"/>
      <c r="EV568" s="2"/>
      <c r="EW568" s="2"/>
      <c r="EX568" s="2"/>
      <c r="EY568" s="2"/>
      <c r="EZ568" s="2"/>
      <c r="FA568" s="2"/>
      <c r="FB568" s="2"/>
      <c r="FC568" s="2"/>
      <c r="FD568" s="2"/>
      <c r="FE568" s="2"/>
      <c r="FF568" s="2"/>
      <c r="FG568" s="2"/>
      <c r="FH568" s="2"/>
      <c r="FI568" s="2"/>
      <c r="FJ568" s="2"/>
      <c r="FK568" s="2"/>
      <c r="FL568" s="2"/>
      <c r="FM568" s="2"/>
      <c r="FN568" s="2"/>
      <c r="FO568" s="2"/>
      <c r="FP568" s="2"/>
      <c r="FQ568" s="2"/>
      <c r="FR568" s="2"/>
      <c r="FS568" s="2"/>
      <c r="FT568" s="2"/>
      <c r="FU568" s="2"/>
      <c r="FV568" s="2"/>
      <c r="FW568" s="2"/>
      <c r="FX568" s="2"/>
      <c r="FY568" s="2"/>
      <c r="FZ568" s="2"/>
      <c r="GA568" s="2"/>
      <c r="GB568" s="2"/>
      <c r="GC568" s="2"/>
      <c r="GD568" s="2"/>
      <c r="GE568" s="2"/>
      <c r="GF568" s="2"/>
      <c r="GG568" s="2"/>
      <c r="GH568" s="2"/>
      <c r="GI568" s="2"/>
      <c r="GJ568" s="2"/>
      <c r="GK568" s="2"/>
      <c r="GL568" s="2"/>
      <c r="GM568" s="2"/>
      <c r="GN568" s="2"/>
      <c r="GO568" s="2"/>
      <c r="GP568" s="2"/>
      <c r="GQ568" s="2"/>
      <c r="GR568" s="2"/>
      <c r="GS568" s="2"/>
      <c r="GT568" s="2"/>
      <c r="GU568" s="2"/>
      <c r="GV568" s="2"/>
      <c r="GW568" s="2"/>
      <c r="GX568" s="2"/>
      <c r="GY568" s="2"/>
      <c r="GZ568" s="2"/>
      <c r="HA568" s="2"/>
      <c r="HB568" s="2"/>
      <c r="HC568" s="2"/>
      <c r="HD568" s="2"/>
      <c r="HE568" s="2"/>
      <c r="HF568" s="2"/>
      <c r="HG568" s="2"/>
      <c r="HH568" s="2"/>
      <c r="HI568" s="2"/>
      <c r="HJ568" s="2"/>
      <c r="HK568" s="2"/>
      <c r="HL568" s="2"/>
      <c r="HM568" s="2"/>
      <c r="HN568" s="2"/>
      <c r="HO568" s="2"/>
      <c r="HP568" s="2"/>
      <c r="HQ568" s="2"/>
      <c r="HR568" s="2"/>
      <c r="HS568" s="2"/>
      <c r="HT568" s="2"/>
      <c r="HU568" s="2"/>
      <c r="HV568" s="2"/>
      <c r="HW568" s="2"/>
      <c r="HX568" s="2"/>
      <c r="HY568" s="2"/>
      <c r="HZ568" s="2"/>
      <c r="IA568" s="2"/>
      <c r="IB568" s="2"/>
      <c r="IC568" s="2"/>
      <c r="ID568" s="2"/>
      <c r="IE568" s="2"/>
      <c r="IF568" s="2"/>
      <c r="IG568" s="2"/>
      <c r="IH568" s="2"/>
    </row>
    <row r="569" spans="1:242" s="33" customFormat="1" ht="12.75" x14ac:dyDescent="0.2">
      <c r="A569" s="3"/>
      <c r="B569" s="5"/>
      <c r="C569" s="5"/>
      <c r="D569" s="5"/>
      <c r="E569" s="4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  <c r="CW569" s="2"/>
      <c r="CX569" s="2"/>
      <c r="CY569" s="2"/>
      <c r="CZ569" s="2"/>
      <c r="DA569" s="2"/>
      <c r="DB569" s="2"/>
      <c r="DC569" s="2"/>
      <c r="DD569" s="2"/>
      <c r="DE569" s="2"/>
      <c r="DF569" s="2"/>
      <c r="DG569" s="2"/>
      <c r="DH569" s="2"/>
      <c r="DI569" s="2"/>
      <c r="DJ569" s="2"/>
      <c r="DK569" s="2"/>
      <c r="DL569" s="2"/>
      <c r="DM569" s="2"/>
      <c r="DN569" s="2"/>
      <c r="DO569" s="2"/>
      <c r="DP569" s="2"/>
      <c r="DQ569" s="2"/>
      <c r="DR569" s="2"/>
      <c r="DS569" s="2"/>
      <c r="DT569" s="2"/>
      <c r="DU569" s="2"/>
      <c r="DV569" s="2"/>
      <c r="DW569" s="2"/>
      <c r="DX569" s="2"/>
      <c r="DY569" s="2"/>
      <c r="DZ569" s="2"/>
      <c r="EA569" s="2"/>
      <c r="EB569" s="2"/>
      <c r="EC569" s="2"/>
      <c r="ED569" s="2"/>
      <c r="EE569" s="2"/>
      <c r="EF569" s="2"/>
      <c r="EG569" s="2"/>
      <c r="EH569" s="2"/>
      <c r="EI569" s="2"/>
      <c r="EJ569" s="2"/>
      <c r="EK569" s="2"/>
      <c r="EL569" s="2"/>
      <c r="EM569" s="2"/>
      <c r="EN569" s="2"/>
      <c r="EO569" s="2"/>
      <c r="EP569" s="2"/>
      <c r="EQ569" s="2"/>
      <c r="ER569" s="2"/>
      <c r="ES569" s="2"/>
      <c r="ET569" s="2"/>
      <c r="EU569" s="2"/>
      <c r="EV569" s="2"/>
      <c r="EW569" s="2"/>
      <c r="EX569" s="2"/>
      <c r="EY569" s="2"/>
      <c r="EZ569" s="2"/>
      <c r="FA569" s="2"/>
      <c r="FB569" s="2"/>
      <c r="FC569" s="2"/>
      <c r="FD569" s="2"/>
      <c r="FE569" s="2"/>
      <c r="FF569" s="2"/>
      <c r="FG569" s="2"/>
      <c r="FH569" s="2"/>
      <c r="FI569" s="2"/>
      <c r="FJ569" s="2"/>
      <c r="FK569" s="2"/>
      <c r="FL569" s="2"/>
      <c r="FM569" s="2"/>
      <c r="FN569" s="2"/>
      <c r="FO569" s="2"/>
      <c r="FP569" s="2"/>
      <c r="FQ569" s="2"/>
      <c r="FR569" s="2"/>
      <c r="FS569" s="2"/>
      <c r="FT569" s="2"/>
      <c r="FU569" s="2"/>
      <c r="FV569" s="2"/>
      <c r="FW569" s="2"/>
      <c r="FX569" s="2"/>
      <c r="FY569" s="2"/>
      <c r="FZ569" s="2"/>
      <c r="GA569" s="2"/>
      <c r="GB569" s="2"/>
      <c r="GC569" s="2"/>
      <c r="GD569" s="2"/>
      <c r="GE569" s="2"/>
      <c r="GF569" s="2"/>
      <c r="GG569" s="2"/>
      <c r="GH569" s="2"/>
      <c r="GI569" s="2"/>
      <c r="GJ569" s="2"/>
      <c r="GK569" s="2"/>
      <c r="GL569" s="2"/>
      <c r="GM569" s="2"/>
      <c r="GN569" s="2"/>
      <c r="GO569" s="2"/>
      <c r="GP569" s="2"/>
      <c r="GQ569" s="2"/>
      <c r="GR569" s="2"/>
      <c r="GS569" s="2"/>
      <c r="GT569" s="2"/>
      <c r="GU569" s="2"/>
      <c r="GV569" s="2"/>
      <c r="GW569" s="2"/>
      <c r="GX569" s="2"/>
      <c r="GY569" s="2"/>
      <c r="GZ569" s="2"/>
      <c r="HA569" s="2"/>
      <c r="HB569" s="2"/>
      <c r="HC569" s="2"/>
      <c r="HD569" s="2"/>
      <c r="HE569" s="2"/>
      <c r="HF569" s="2"/>
      <c r="HG569" s="2"/>
      <c r="HH569" s="2"/>
      <c r="HI569" s="2"/>
      <c r="HJ569" s="2"/>
      <c r="HK569" s="2"/>
      <c r="HL569" s="2"/>
      <c r="HM569" s="2"/>
      <c r="HN569" s="2"/>
      <c r="HO569" s="2"/>
      <c r="HP569" s="2"/>
      <c r="HQ569" s="2"/>
      <c r="HR569" s="2"/>
      <c r="HS569" s="2"/>
      <c r="HT569" s="2"/>
      <c r="HU569" s="2"/>
      <c r="HV569" s="2"/>
      <c r="HW569" s="2"/>
      <c r="HX569" s="2"/>
      <c r="HY569" s="2"/>
      <c r="HZ569" s="2"/>
      <c r="IA569" s="2"/>
      <c r="IB569" s="2"/>
      <c r="IC569" s="2"/>
      <c r="ID569" s="2"/>
      <c r="IE569" s="2"/>
      <c r="IF569" s="2"/>
      <c r="IG569" s="2"/>
      <c r="IH569" s="2"/>
    </row>
    <row r="570" spans="1:242" s="33" customFormat="1" ht="12.75" x14ac:dyDescent="0.2">
      <c r="A570" s="3"/>
      <c r="B570" s="5"/>
      <c r="C570" s="5"/>
      <c r="D570" s="5"/>
      <c r="E570" s="4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  <c r="CW570" s="2"/>
      <c r="CX570" s="2"/>
      <c r="CY570" s="2"/>
      <c r="CZ570" s="2"/>
      <c r="DA570" s="2"/>
      <c r="DB570" s="2"/>
      <c r="DC570" s="2"/>
      <c r="DD570" s="2"/>
      <c r="DE570" s="2"/>
      <c r="DF570" s="2"/>
      <c r="DG570" s="2"/>
      <c r="DH570" s="2"/>
      <c r="DI570" s="2"/>
      <c r="DJ570" s="2"/>
      <c r="DK570" s="2"/>
      <c r="DL570" s="2"/>
      <c r="DM570" s="2"/>
      <c r="DN570" s="2"/>
      <c r="DO570" s="2"/>
      <c r="DP570" s="2"/>
      <c r="DQ570" s="2"/>
      <c r="DR570" s="2"/>
      <c r="DS570" s="2"/>
      <c r="DT570" s="2"/>
      <c r="DU570" s="2"/>
      <c r="DV570" s="2"/>
      <c r="DW570" s="2"/>
      <c r="DX570" s="2"/>
      <c r="DY570" s="2"/>
      <c r="DZ570" s="2"/>
      <c r="EA570" s="2"/>
      <c r="EB570" s="2"/>
      <c r="EC570" s="2"/>
      <c r="ED570" s="2"/>
      <c r="EE570" s="2"/>
      <c r="EF570" s="2"/>
      <c r="EG570" s="2"/>
      <c r="EH570" s="2"/>
      <c r="EI570" s="2"/>
      <c r="EJ570" s="2"/>
      <c r="EK570" s="2"/>
      <c r="EL570" s="2"/>
      <c r="EM570" s="2"/>
      <c r="EN570" s="2"/>
      <c r="EO570" s="2"/>
      <c r="EP570" s="2"/>
      <c r="EQ570" s="2"/>
      <c r="ER570" s="2"/>
      <c r="ES570" s="2"/>
      <c r="ET570" s="2"/>
      <c r="EU570" s="2"/>
      <c r="EV570" s="2"/>
      <c r="EW570" s="2"/>
      <c r="EX570" s="2"/>
      <c r="EY570" s="2"/>
      <c r="EZ570" s="2"/>
      <c r="FA570" s="2"/>
      <c r="FB570" s="2"/>
      <c r="FC570" s="2"/>
      <c r="FD570" s="2"/>
      <c r="FE570" s="2"/>
      <c r="FF570" s="2"/>
      <c r="FG570" s="2"/>
      <c r="FH570" s="2"/>
      <c r="FI570" s="2"/>
      <c r="FJ570" s="2"/>
      <c r="FK570" s="2"/>
      <c r="FL570" s="2"/>
      <c r="FM570" s="2"/>
      <c r="FN570" s="2"/>
      <c r="FO570" s="2"/>
      <c r="FP570" s="2"/>
      <c r="FQ570" s="2"/>
      <c r="FR570" s="2"/>
      <c r="FS570" s="2"/>
      <c r="FT570" s="2"/>
      <c r="FU570" s="2"/>
      <c r="FV570" s="2"/>
      <c r="FW570" s="2"/>
      <c r="FX570" s="2"/>
      <c r="FY570" s="2"/>
      <c r="FZ570" s="2"/>
      <c r="GA570" s="2"/>
      <c r="GB570" s="2"/>
      <c r="GC570" s="2"/>
      <c r="GD570" s="2"/>
      <c r="GE570" s="2"/>
      <c r="GF570" s="2"/>
      <c r="GG570" s="2"/>
      <c r="GH570" s="2"/>
      <c r="GI570" s="2"/>
      <c r="GJ570" s="2"/>
      <c r="GK570" s="2"/>
      <c r="GL570" s="2"/>
      <c r="GM570" s="2"/>
      <c r="GN570" s="2"/>
      <c r="GO570" s="2"/>
      <c r="GP570" s="2"/>
      <c r="GQ570" s="2"/>
      <c r="GR570" s="2"/>
      <c r="GS570" s="2"/>
      <c r="GT570" s="2"/>
      <c r="GU570" s="2"/>
      <c r="GV570" s="2"/>
      <c r="GW570" s="2"/>
      <c r="GX570" s="2"/>
      <c r="GY570" s="2"/>
      <c r="GZ570" s="2"/>
      <c r="HA570" s="2"/>
      <c r="HB570" s="2"/>
      <c r="HC570" s="2"/>
      <c r="HD570" s="2"/>
      <c r="HE570" s="2"/>
      <c r="HF570" s="2"/>
      <c r="HG570" s="2"/>
      <c r="HH570" s="2"/>
      <c r="HI570" s="2"/>
      <c r="HJ570" s="2"/>
      <c r="HK570" s="2"/>
      <c r="HL570" s="2"/>
      <c r="HM570" s="2"/>
      <c r="HN570" s="2"/>
      <c r="HO570" s="2"/>
      <c r="HP570" s="2"/>
      <c r="HQ570" s="2"/>
      <c r="HR570" s="2"/>
      <c r="HS570" s="2"/>
      <c r="HT570" s="2"/>
      <c r="HU570" s="2"/>
      <c r="HV570" s="2"/>
      <c r="HW570" s="2"/>
      <c r="HX570" s="2"/>
      <c r="HY570" s="2"/>
      <c r="HZ570" s="2"/>
      <c r="IA570" s="2"/>
      <c r="IB570" s="2"/>
      <c r="IC570" s="2"/>
      <c r="ID570" s="2"/>
      <c r="IE570" s="2"/>
      <c r="IF570" s="2"/>
      <c r="IG570" s="2"/>
      <c r="IH570" s="2"/>
    </row>
    <row r="571" spans="1:242" s="33" customFormat="1" ht="12.75" x14ac:dyDescent="0.2">
      <c r="A571" s="3"/>
      <c r="B571" s="5"/>
      <c r="C571" s="5"/>
      <c r="D571" s="5"/>
      <c r="E571" s="4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  <c r="CW571" s="2"/>
      <c r="CX571" s="2"/>
      <c r="CY571" s="2"/>
      <c r="CZ571" s="2"/>
      <c r="DA571" s="2"/>
      <c r="DB571" s="2"/>
      <c r="DC571" s="2"/>
      <c r="DD571" s="2"/>
      <c r="DE571" s="2"/>
      <c r="DF571" s="2"/>
      <c r="DG571" s="2"/>
      <c r="DH571" s="2"/>
      <c r="DI571" s="2"/>
      <c r="DJ571" s="2"/>
      <c r="DK571" s="2"/>
      <c r="DL571" s="2"/>
      <c r="DM571" s="2"/>
      <c r="DN571" s="2"/>
      <c r="DO571" s="2"/>
      <c r="DP571" s="2"/>
      <c r="DQ571" s="2"/>
      <c r="DR571" s="2"/>
      <c r="DS571" s="2"/>
      <c r="DT571" s="2"/>
      <c r="DU571" s="2"/>
      <c r="DV571" s="2"/>
      <c r="DW571" s="2"/>
      <c r="DX571" s="2"/>
      <c r="DY571" s="2"/>
      <c r="DZ571" s="2"/>
      <c r="EA571" s="2"/>
      <c r="EB571" s="2"/>
      <c r="EC571" s="2"/>
      <c r="ED571" s="2"/>
      <c r="EE571" s="2"/>
      <c r="EF571" s="2"/>
      <c r="EG571" s="2"/>
      <c r="EH571" s="2"/>
      <c r="EI571" s="2"/>
      <c r="EJ571" s="2"/>
      <c r="EK571" s="2"/>
      <c r="EL571" s="2"/>
      <c r="EM571" s="2"/>
      <c r="EN571" s="2"/>
      <c r="EO571" s="2"/>
      <c r="EP571" s="2"/>
      <c r="EQ571" s="2"/>
      <c r="ER571" s="2"/>
      <c r="ES571" s="2"/>
      <c r="ET571" s="2"/>
      <c r="EU571" s="2"/>
      <c r="EV571" s="2"/>
      <c r="EW571" s="2"/>
      <c r="EX571" s="2"/>
      <c r="EY571" s="2"/>
      <c r="EZ571" s="2"/>
      <c r="FA571" s="2"/>
      <c r="FB571" s="2"/>
      <c r="FC571" s="2"/>
      <c r="FD571" s="2"/>
      <c r="FE571" s="2"/>
      <c r="FF571" s="2"/>
      <c r="FG571" s="2"/>
      <c r="FH571" s="2"/>
      <c r="FI571" s="2"/>
      <c r="FJ571" s="2"/>
      <c r="FK571" s="2"/>
      <c r="FL571" s="2"/>
      <c r="FM571" s="2"/>
      <c r="FN571" s="2"/>
      <c r="FO571" s="2"/>
      <c r="FP571" s="2"/>
      <c r="FQ571" s="2"/>
      <c r="FR571" s="2"/>
      <c r="FS571" s="2"/>
      <c r="FT571" s="2"/>
      <c r="FU571" s="2"/>
      <c r="FV571" s="2"/>
      <c r="FW571" s="2"/>
      <c r="FX571" s="2"/>
      <c r="FY571" s="2"/>
      <c r="FZ571" s="2"/>
      <c r="GA571" s="2"/>
      <c r="GB571" s="2"/>
      <c r="GC571" s="2"/>
      <c r="GD571" s="2"/>
      <c r="GE571" s="2"/>
      <c r="GF571" s="2"/>
      <c r="GG571" s="2"/>
      <c r="GH571" s="2"/>
      <c r="GI571" s="2"/>
      <c r="GJ571" s="2"/>
      <c r="GK571" s="2"/>
      <c r="GL571" s="2"/>
      <c r="GM571" s="2"/>
      <c r="GN571" s="2"/>
      <c r="GO571" s="2"/>
      <c r="GP571" s="2"/>
      <c r="GQ571" s="2"/>
      <c r="GR571" s="2"/>
      <c r="GS571" s="2"/>
      <c r="GT571" s="2"/>
      <c r="GU571" s="2"/>
      <c r="GV571" s="2"/>
      <c r="GW571" s="2"/>
      <c r="GX571" s="2"/>
      <c r="GY571" s="2"/>
      <c r="GZ571" s="2"/>
      <c r="HA571" s="2"/>
      <c r="HB571" s="2"/>
      <c r="HC571" s="2"/>
      <c r="HD571" s="2"/>
      <c r="HE571" s="2"/>
      <c r="HF571" s="2"/>
      <c r="HG571" s="2"/>
      <c r="HH571" s="2"/>
      <c r="HI571" s="2"/>
      <c r="HJ571" s="2"/>
      <c r="HK571" s="2"/>
      <c r="HL571" s="2"/>
      <c r="HM571" s="2"/>
      <c r="HN571" s="2"/>
      <c r="HO571" s="2"/>
      <c r="HP571" s="2"/>
      <c r="HQ571" s="2"/>
      <c r="HR571" s="2"/>
      <c r="HS571" s="2"/>
      <c r="HT571" s="2"/>
      <c r="HU571" s="2"/>
      <c r="HV571" s="2"/>
      <c r="HW571" s="2"/>
      <c r="HX571" s="2"/>
      <c r="HY571" s="2"/>
      <c r="HZ571" s="2"/>
      <c r="IA571" s="2"/>
      <c r="IB571" s="2"/>
      <c r="IC571" s="2"/>
      <c r="ID571" s="2"/>
      <c r="IE571" s="2"/>
      <c r="IF571" s="2"/>
      <c r="IG571" s="2"/>
      <c r="IH571" s="2"/>
    </row>
    <row r="572" spans="1:242" s="33" customFormat="1" ht="12.75" x14ac:dyDescent="0.2">
      <c r="A572" s="3"/>
      <c r="B572" s="5"/>
      <c r="C572" s="5"/>
      <c r="D572" s="5"/>
      <c r="E572" s="4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  <c r="CZ572" s="2"/>
      <c r="DA572" s="2"/>
      <c r="DB572" s="2"/>
      <c r="DC572" s="2"/>
      <c r="DD572" s="2"/>
      <c r="DE572" s="2"/>
      <c r="DF572" s="2"/>
      <c r="DG572" s="2"/>
      <c r="DH572" s="2"/>
      <c r="DI572" s="2"/>
      <c r="DJ572" s="2"/>
      <c r="DK572" s="2"/>
      <c r="DL572" s="2"/>
      <c r="DM572" s="2"/>
      <c r="DN572" s="2"/>
      <c r="DO572" s="2"/>
      <c r="DP572" s="2"/>
      <c r="DQ572" s="2"/>
      <c r="DR572" s="2"/>
      <c r="DS572" s="2"/>
      <c r="DT572" s="2"/>
      <c r="DU572" s="2"/>
      <c r="DV572" s="2"/>
      <c r="DW572" s="2"/>
      <c r="DX572" s="2"/>
      <c r="DY572" s="2"/>
      <c r="DZ572" s="2"/>
      <c r="EA572" s="2"/>
      <c r="EB572" s="2"/>
      <c r="EC572" s="2"/>
      <c r="ED572" s="2"/>
      <c r="EE572" s="2"/>
      <c r="EF572" s="2"/>
      <c r="EG572" s="2"/>
      <c r="EH572" s="2"/>
      <c r="EI572" s="2"/>
      <c r="EJ572" s="2"/>
      <c r="EK572" s="2"/>
      <c r="EL572" s="2"/>
      <c r="EM572" s="2"/>
      <c r="EN572" s="2"/>
      <c r="EO572" s="2"/>
      <c r="EP572" s="2"/>
      <c r="EQ572" s="2"/>
      <c r="ER572" s="2"/>
      <c r="ES572" s="2"/>
      <c r="ET572" s="2"/>
      <c r="EU572" s="2"/>
      <c r="EV572" s="2"/>
      <c r="EW572" s="2"/>
      <c r="EX572" s="2"/>
      <c r="EY572" s="2"/>
      <c r="EZ572" s="2"/>
      <c r="FA572" s="2"/>
      <c r="FB572" s="2"/>
      <c r="FC572" s="2"/>
      <c r="FD572" s="2"/>
      <c r="FE572" s="2"/>
      <c r="FF572" s="2"/>
      <c r="FG572" s="2"/>
      <c r="FH572" s="2"/>
      <c r="FI572" s="2"/>
      <c r="FJ572" s="2"/>
      <c r="FK572" s="2"/>
      <c r="FL572" s="2"/>
      <c r="FM572" s="2"/>
      <c r="FN572" s="2"/>
      <c r="FO572" s="2"/>
      <c r="FP572" s="2"/>
      <c r="FQ572" s="2"/>
      <c r="FR572" s="2"/>
      <c r="FS572" s="2"/>
      <c r="FT572" s="2"/>
      <c r="FU572" s="2"/>
      <c r="FV572" s="2"/>
      <c r="FW572" s="2"/>
      <c r="FX572" s="2"/>
      <c r="FY572" s="2"/>
      <c r="FZ572" s="2"/>
      <c r="GA572" s="2"/>
      <c r="GB572" s="2"/>
      <c r="GC572" s="2"/>
      <c r="GD572" s="2"/>
      <c r="GE572" s="2"/>
      <c r="GF572" s="2"/>
      <c r="GG572" s="2"/>
      <c r="GH572" s="2"/>
      <c r="GI572" s="2"/>
      <c r="GJ572" s="2"/>
      <c r="GK572" s="2"/>
      <c r="GL572" s="2"/>
      <c r="GM572" s="2"/>
      <c r="GN572" s="2"/>
      <c r="GO572" s="2"/>
      <c r="GP572" s="2"/>
      <c r="GQ572" s="2"/>
      <c r="GR572" s="2"/>
      <c r="GS572" s="2"/>
      <c r="GT572" s="2"/>
      <c r="GU572" s="2"/>
      <c r="GV572" s="2"/>
      <c r="GW572" s="2"/>
      <c r="GX572" s="2"/>
      <c r="GY572" s="2"/>
      <c r="GZ572" s="2"/>
      <c r="HA572" s="2"/>
      <c r="HB572" s="2"/>
      <c r="HC572" s="2"/>
      <c r="HD572" s="2"/>
      <c r="HE572" s="2"/>
      <c r="HF572" s="2"/>
      <c r="HG572" s="2"/>
      <c r="HH572" s="2"/>
      <c r="HI572" s="2"/>
      <c r="HJ572" s="2"/>
      <c r="HK572" s="2"/>
      <c r="HL572" s="2"/>
      <c r="HM572" s="2"/>
      <c r="HN572" s="2"/>
      <c r="HO572" s="2"/>
      <c r="HP572" s="2"/>
      <c r="HQ572" s="2"/>
      <c r="HR572" s="2"/>
      <c r="HS572" s="2"/>
      <c r="HT572" s="2"/>
      <c r="HU572" s="2"/>
      <c r="HV572" s="2"/>
      <c r="HW572" s="2"/>
      <c r="HX572" s="2"/>
      <c r="HY572" s="2"/>
      <c r="HZ572" s="2"/>
      <c r="IA572" s="2"/>
      <c r="IB572" s="2"/>
      <c r="IC572" s="2"/>
      <c r="ID572" s="2"/>
      <c r="IE572" s="2"/>
      <c r="IF572" s="2"/>
      <c r="IG572" s="2"/>
      <c r="IH572" s="2"/>
    </row>
    <row r="573" spans="1:242" s="33" customFormat="1" ht="12.75" x14ac:dyDescent="0.2">
      <c r="A573" s="3"/>
      <c r="B573" s="5"/>
      <c r="C573" s="5"/>
      <c r="D573" s="5"/>
      <c r="E573" s="4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Y573" s="2"/>
      <c r="CZ573" s="2"/>
      <c r="DA573" s="2"/>
      <c r="DB573" s="2"/>
      <c r="DC573" s="2"/>
      <c r="DD573" s="2"/>
      <c r="DE573" s="2"/>
      <c r="DF573" s="2"/>
      <c r="DG573" s="2"/>
      <c r="DH573" s="2"/>
      <c r="DI573" s="2"/>
      <c r="DJ573" s="2"/>
      <c r="DK573" s="2"/>
      <c r="DL573" s="2"/>
      <c r="DM573" s="2"/>
      <c r="DN573" s="2"/>
      <c r="DO573" s="2"/>
      <c r="DP573" s="2"/>
      <c r="DQ573" s="2"/>
      <c r="DR573" s="2"/>
      <c r="DS573" s="2"/>
      <c r="DT573" s="2"/>
      <c r="DU573" s="2"/>
      <c r="DV573" s="2"/>
      <c r="DW573" s="2"/>
      <c r="DX573" s="2"/>
      <c r="DY573" s="2"/>
      <c r="DZ573" s="2"/>
      <c r="EA573" s="2"/>
      <c r="EB573" s="2"/>
      <c r="EC573" s="2"/>
      <c r="ED573" s="2"/>
      <c r="EE573" s="2"/>
      <c r="EF573" s="2"/>
      <c r="EG573" s="2"/>
      <c r="EH573" s="2"/>
      <c r="EI573" s="2"/>
      <c r="EJ573" s="2"/>
      <c r="EK573" s="2"/>
      <c r="EL573" s="2"/>
      <c r="EM573" s="2"/>
      <c r="EN573" s="2"/>
      <c r="EO573" s="2"/>
      <c r="EP573" s="2"/>
      <c r="EQ573" s="2"/>
      <c r="ER573" s="2"/>
      <c r="ES573" s="2"/>
      <c r="ET573" s="2"/>
      <c r="EU573" s="2"/>
      <c r="EV573" s="2"/>
      <c r="EW573" s="2"/>
      <c r="EX573" s="2"/>
      <c r="EY573" s="2"/>
      <c r="EZ573" s="2"/>
      <c r="FA573" s="2"/>
      <c r="FB573" s="2"/>
      <c r="FC573" s="2"/>
      <c r="FD573" s="2"/>
      <c r="FE573" s="2"/>
      <c r="FF573" s="2"/>
      <c r="FG573" s="2"/>
      <c r="FH573" s="2"/>
      <c r="FI573" s="2"/>
      <c r="FJ573" s="2"/>
      <c r="FK573" s="2"/>
      <c r="FL573" s="2"/>
      <c r="FM573" s="2"/>
      <c r="FN573" s="2"/>
      <c r="FO573" s="2"/>
      <c r="FP573" s="2"/>
      <c r="FQ573" s="2"/>
      <c r="FR573" s="2"/>
      <c r="FS573" s="2"/>
      <c r="FT573" s="2"/>
      <c r="FU573" s="2"/>
      <c r="FV573" s="2"/>
      <c r="FW573" s="2"/>
      <c r="FX573" s="2"/>
      <c r="FY573" s="2"/>
      <c r="FZ573" s="2"/>
      <c r="GA573" s="2"/>
      <c r="GB573" s="2"/>
      <c r="GC573" s="2"/>
      <c r="GD573" s="2"/>
      <c r="GE573" s="2"/>
      <c r="GF573" s="2"/>
      <c r="GG573" s="2"/>
      <c r="GH573" s="2"/>
      <c r="GI573" s="2"/>
      <c r="GJ573" s="2"/>
      <c r="GK573" s="2"/>
      <c r="GL573" s="2"/>
      <c r="GM573" s="2"/>
      <c r="GN573" s="2"/>
      <c r="GO573" s="2"/>
      <c r="GP573" s="2"/>
      <c r="GQ573" s="2"/>
      <c r="GR573" s="2"/>
      <c r="GS573" s="2"/>
      <c r="GT573" s="2"/>
      <c r="GU573" s="2"/>
      <c r="GV573" s="2"/>
      <c r="GW573" s="2"/>
      <c r="GX573" s="2"/>
      <c r="GY573" s="2"/>
      <c r="GZ573" s="2"/>
      <c r="HA573" s="2"/>
      <c r="HB573" s="2"/>
      <c r="HC573" s="2"/>
      <c r="HD573" s="2"/>
      <c r="HE573" s="2"/>
      <c r="HF573" s="2"/>
      <c r="HG573" s="2"/>
      <c r="HH573" s="2"/>
      <c r="HI573" s="2"/>
      <c r="HJ573" s="2"/>
      <c r="HK573" s="2"/>
      <c r="HL573" s="2"/>
      <c r="HM573" s="2"/>
      <c r="HN573" s="2"/>
      <c r="HO573" s="2"/>
      <c r="HP573" s="2"/>
      <c r="HQ573" s="2"/>
      <c r="HR573" s="2"/>
      <c r="HS573" s="2"/>
      <c r="HT573" s="2"/>
      <c r="HU573" s="2"/>
      <c r="HV573" s="2"/>
      <c r="HW573" s="2"/>
      <c r="HX573" s="2"/>
      <c r="HY573" s="2"/>
      <c r="HZ573" s="2"/>
      <c r="IA573" s="2"/>
      <c r="IB573" s="2"/>
      <c r="IC573" s="2"/>
      <c r="ID573" s="2"/>
      <c r="IE573" s="2"/>
      <c r="IF573" s="2"/>
      <c r="IG573" s="2"/>
      <c r="IH573" s="2"/>
    </row>
    <row r="574" spans="1:242" s="33" customFormat="1" ht="12.75" x14ac:dyDescent="0.2">
      <c r="A574" s="3"/>
      <c r="B574" s="5"/>
      <c r="C574" s="5"/>
      <c r="D574" s="5"/>
      <c r="E574" s="4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Y574" s="2"/>
      <c r="CZ574" s="2"/>
      <c r="DA574" s="2"/>
      <c r="DB574" s="2"/>
      <c r="DC574" s="2"/>
      <c r="DD574" s="2"/>
      <c r="DE574" s="2"/>
      <c r="DF574" s="2"/>
      <c r="DG574" s="2"/>
      <c r="DH574" s="2"/>
      <c r="DI574" s="2"/>
      <c r="DJ574" s="2"/>
      <c r="DK574" s="2"/>
      <c r="DL574" s="2"/>
      <c r="DM574" s="2"/>
      <c r="DN574" s="2"/>
      <c r="DO574" s="2"/>
      <c r="DP574" s="2"/>
      <c r="DQ574" s="2"/>
      <c r="DR574" s="2"/>
      <c r="DS574" s="2"/>
      <c r="DT574" s="2"/>
      <c r="DU574" s="2"/>
      <c r="DV574" s="2"/>
      <c r="DW574" s="2"/>
      <c r="DX574" s="2"/>
      <c r="DY574" s="2"/>
      <c r="DZ574" s="2"/>
      <c r="EA574" s="2"/>
      <c r="EB574" s="2"/>
      <c r="EC574" s="2"/>
      <c r="ED574" s="2"/>
      <c r="EE574" s="2"/>
      <c r="EF574" s="2"/>
      <c r="EG574" s="2"/>
      <c r="EH574" s="2"/>
      <c r="EI574" s="2"/>
      <c r="EJ574" s="2"/>
      <c r="EK574" s="2"/>
      <c r="EL574" s="2"/>
      <c r="EM574" s="2"/>
      <c r="EN574" s="2"/>
      <c r="EO574" s="2"/>
      <c r="EP574" s="2"/>
      <c r="EQ574" s="2"/>
      <c r="ER574" s="2"/>
      <c r="ES574" s="2"/>
      <c r="ET574" s="2"/>
      <c r="EU574" s="2"/>
      <c r="EV574" s="2"/>
      <c r="EW574" s="2"/>
      <c r="EX574" s="2"/>
      <c r="EY574" s="2"/>
      <c r="EZ574" s="2"/>
      <c r="FA574" s="2"/>
      <c r="FB574" s="2"/>
      <c r="FC574" s="2"/>
      <c r="FD574" s="2"/>
      <c r="FE574" s="2"/>
      <c r="FF574" s="2"/>
      <c r="FG574" s="2"/>
      <c r="FH574" s="2"/>
      <c r="FI574" s="2"/>
      <c r="FJ574" s="2"/>
      <c r="FK574" s="2"/>
      <c r="FL574" s="2"/>
      <c r="FM574" s="2"/>
      <c r="FN574" s="2"/>
      <c r="FO574" s="2"/>
      <c r="FP574" s="2"/>
      <c r="FQ574" s="2"/>
      <c r="FR574" s="2"/>
      <c r="FS574" s="2"/>
      <c r="FT574" s="2"/>
      <c r="FU574" s="2"/>
      <c r="FV574" s="2"/>
      <c r="FW574" s="2"/>
      <c r="FX574" s="2"/>
      <c r="FY574" s="2"/>
      <c r="FZ574" s="2"/>
      <c r="GA574" s="2"/>
      <c r="GB574" s="2"/>
      <c r="GC574" s="2"/>
      <c r="GD574" s="2"/>
      <c r="GE574" s="2"/>
      <c r="GF574" s="2"/>
      <c r="GG574" s="2"/>
      <c r="GH574" s="2"/>
      <c r="GI574" s="2"/>
      <c r="GJ574" s="2"/>
      <c r="GK574" s="2"/>
      <c r="GL574" s="2"/>
      <c r="GM574" s="2"/>
      <c r="GN574" s="2"/>
      <c r="GO574" s="2"/>
      <c r="GP574" s="2"/>
      <c r="GQ574" s="2"/>
      <c r="GR574" s="2"/>
      <c r="GS574" s="2"/>
      <c r="GT574" s="2"/>
      <c r="GU574" s="2"/>
      <c r="GV574" s="2"/>
      <c r="GW574" s="2"/>
      <c r="GX574" s="2"/>
      <c r="GY574" s="2"/>
      <c r="GZ574" s="2"/>
      <c r="HA574" s="2"/>
      <c r="HB574" s="2"/>
      <c r="HC574" s="2"/>
      <c r="HD574" s="2"/>
      <c r="HE574" s="2"/>
      <c r="HF574" s="2"/>
      <c r="HG574" s="2"/>
      <c r="HH574" s="2"/>
      <c r="HI574" s="2"/>
      <c r="HJ574" s="2"/>
      <c r="HK574" s="2"/>
      <c r="HL574" s="2"/>
      <c r="HM574" s="2"/>
      <c r="HN574" s="2"/>
      <c r="HO574" s="2"/>
      <c r="HP574" s="2"/>
      <c r="HQ574" s="2"/>
      <c r="HR574" s="2"/>
      <c r="HS574" s="2"/>
      <c r="HT574" s="2"/>
      <c r="HU574" s="2"/>
      <c r="HV574" s="2"/>
      <c r="HW574" s="2"/>
      <c r="HX574" s="2"/>
      <c r="HY574" s="2"/>
      <c r="HZ574" s="2"/>
      <c r="IA574" s="2"/>
      <c r="IB574" s="2"/>
      <c r="IC574" s="2"/>
      <c r="ID574" s="2"/>
      <c r="IE574" s="2"/>
      <c r="IF574" s="2"/>
      <c r="IG574" s="2"/>
      <c r="IH574" s="2"/>
    </row>
  </sheetData>
  <mergeCells count="5">
    <mergeCell ref="D4:F4"/>
    <mergeCell ref="A6:F6"/>
    <mergeCell ref="E1:F1"/>
    <mergeCell ref="E2:F2"/>
    <mergeCell ref="E3:F3"/>
  </mergeCells>
  <pageMargins left="0.78740157480314965" right="0.19685039370078741" top="0.39370078740157483" bottom="0.39370078740157483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 </vt:lpstr>
      <vt:lpstr>'Функцион. 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2021-01-21T23:39:41Z</cp:lastPrinted>
  <dcterms:created xsi:type="dcterms:W3CDTF">2020-10-15T01:28:09Z</dcterms:created>
  <dcterms:modified xsi:type="dcterms:W3CDTF">2021-01-29T02:50:25Z</dcterms:modified>
</cp:coreProperties>
</file>