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НС-РЕВИЗОР\Анна\размещение на сайте\2021\май\28.05.2021\май\"/>
    </mc:Choice>
  </mc:AlternateContent>
  <bookViews>
    <workbookView xWindow="0" yWindow="180" windowWidth="20400" windowHeight="11280"/>
  </bookViews>
  <sheets>
    <sheet name="Функцион. " sheetId="1" r:id="rId1"/>
  </sheets>
  <externalReferences>
    <externalReference r:id="rId2"/>
  </externalReferences>
  <definedNames>
    <definedName name="_xlnm.Print_Area" localSheetId="0">'Функцион. '!$A$1:$F$567</definedName>
  </definedNames>
  <calcPr calcId="162913"/>
</workbook>
</file>

<file path=xl/calcChain.xml><?xml version="1.0" encoding="utf-8"?>
<calcChain xmlns="http://schemas.openxmlformats.org/spreadsheetml/2006/main">
  <c r="J567" i="1" l="1"/>
  <c r="F302" i="1"/>
  <c r="F301" i="1" s="1"/>
  <c r="F300" i="1" s="1"/>
  <c r="F86" i="1"/>
  <c r="F378" i="1"/>
  <c r="F375" i="1"/>
  <c r="F350" i="1"/>
  <c r="F349" i="1" s="1"/>
  <c r="F339" i="1"/>
  <c r="F176" i="1"/>
  <c r="F175" i="1" s="1"/>
  <c r="F166" i="1"/>
  <c r="F165" i="1" s="1"/>
  <c r="F164" i="1" s="1"/>
  <c r="F163" i="1" s="1"/>
  <c r="F162" i="1"/>
  <c r="F37" i="1"/>
  <c r="F35" i="1"/>
  <c r="F408" i="1" l="1"/>
  <c r="F412" i="1"/>
  <c r="F91" i="1"/>
  <c r="F492" i="1"/>
  <c r="G375" i="1" l="1"/>
  <c r="G91" i="1"/>
  <c r="F558" i="1" l="1"/>
  <c r="F515" i="1"/>
  <c r="F478" i="1"/>
  <c r="F474" i="1"/>
  <c r="F462" i="1"/>
  <c r="F455" i="1"/>
  <c r="F440" i="1"/>
  <c r="F438" i="1" s="1"/>
  <c r="F435" i="1"/>
  <c r="F434" i="1"/>
  <c r="F423" i="1"/>
  <c r="F422" i="1" s="1"/>
  <c r="F379" i="1"/>
  <c r="F331" i="1"/>
  <c r="F325" i="1"/>
  <c r="F294" i="1"/>
  <c r="F296" i="1"/>
  <c r="F292" i="1"/>
  <c r="F290" i="1"/>
  <c r="F288" i="1"/>
  <c r="F281" i="1"/>
  <c r="F279" i="1"/>
  <c r="F277" i="1"/>
  <c r="F275" i="1"/>
  <c r="F273" i="1"/>
  <c r="F271" i="1"/>
  <c r="F269" i="1"/>
  <c r="F267" i="1"/>
  <c r="F265" i="1"/>
  <c r="F263" i="1"/>
  <c r="F261" i="1"/>
  <c r="F259" i="1"/>
  <c r="F257" i="1"/>
  <c r="F255" i="1"/>
  <c r="F241" i="1"/>
  <c r="F226" i="1"/>
  <c r="F220" i="1"/>
  <c r="F212" i="1"/>
  <c r="F211" i="1"/>
  <c r="F172" i="1"/>
  <c r="F141" i="1"/>
  <c r="F135" i="1"/>
  <c r="F95" i="1"/>
  <c r="F94" i="1"/>
  <c r="F93" i="1"/>
  <c r="F56" i="1"/>
  <c r="F48" i="1"/>
  <c r="F47" i="1"/>
  <c r="F25" i="1"/>
  <c r="F24" i="1" s="1"/>
  <c r="G567" i="1"/>
  <c r="F467" i="1"/>
  <c r="F466" i="1" s="1"/>
  <c r="F411" i="1"/>
  <c r="F410" i="1" s="1"/>
  <c r="F572" i="1" l="1"/>
  <c r="F406" i="1"/>
  <c r="F404" i="1"/>
  <c r="F402" i="1"/>
  <c r="F366" i="1"/>
  <c r="F347" i="1"/>
  <c r="F346" i="1" s="1"/>
  <c r="F473" i="1"/>
  <c r="F284" i="1"/>
  <c r="F282" i="1"/>
  <c r="F238" i="1"/>
  <c r="F242" i="1"/>
  <c r="F161" i="1"/>
  <c r="F160" i="1" s="1"/>
  <c r="F159" i="1" s="1"/>
  <c r="F155" i="1"/>
  <c r="F101" i="1"/>
  <c r="F99" i="1"/>
  <c r="F92" i="1"/>
  <c r="F401" i="1" l="1"/>
  <c r="F98" i="1"/>
  <c r="F97" i="1" s="1"/>
  <c r="F34" i="1"/>
  <c r="F40" i="1"/>
  <c r="F140" i="1" l="1"/>
  <c r="F139" i="1" s="1"/>
  <c r="F138" i="1" s="1"/>
  <c r="F121" i="1" l="1"/>
  <c r="F120" i="1" s="1"/>
  <c r="F119" i="1" s="1"/>
  <c r="F506" i="1" l="1"/>
  <c r="F186" i="1"/>
  <c r="F185" i="1"/>
  <c r="F129" i="1"/>
  <c r="F106" i="1"/>
  <c r="F73" i="1"/>
  <c r="F23" i="1"/>
  <c r="F19" i="1"/>
  <c r="F461" i="1"/>
  <c r="F330" i="1"/>
  <c r="F329" i="1" s="1"/>
  <c r="F328" i="1" s="1"/>
  <c r="F551" i="1"/>
  <c r="F550" i="1" s="1"/>
  <c r="F549" i="1" s="1"/>
  <c r="F548" i="1" s="1"/>
  <c r="F547" i="1" s="1"/>
  <c r="F446" i="1"/>
  <c r="F445" i="1" s="1"/>
  <c r="F444" i="1" s="1"/>
  <c r="F307" i="1"/>
  <c r="F306" i="1" s="1"/>
  <c r="F305" i="1" s="1"/>
  <c r="F304" i="1" s="1"/>
  <c r="F240" i="1"/>
  <c r="F187" i="1"/>
  <c r="F189" i="1"/>
  <c r="F191" i="1"/>
  <c r="F193" i="1"/>
  <c r="F195" i="1"/>
  <c r="F197" i="1"/>
  <c r="F199" i="1"/>
  <c r="F201" i="1"/>
  <c r="F203" i="1"/>
  <c r="F205" i="1"/>
  <c r="F207" i="1"/>
  <c r="F181" i="1"/>
  <c r="F171" i="1"/>
  <c r="F170" i="1" s="1"/>
  <c r="F169" i="1" s="1"/>
  <c r="F130" i="1"/>
  <c r="F117" i="1"/>
  <c r="F116" i="1" s="1"/>
  <c r="F115" i="1" s="1"/>
  <c r="F114" i="1" s="1"/>
  <c r="F237" i="1" l="1"/>
  <c r="F236" i="1" s="1"/>
  <c r="F485" i="1"/>
  <c r="F483" i="1"/>
  <c r="F299" i="1" l="1"/>
  <c r="F354" i="1"/>
  <c r="F210" i="1" l="1"/>
  <c r="F67" i="1"/>
  <c r="F42" i="1"/>
  <c r="F29" i="1"/>
  <c r="F76" i="1"/>
  <c r="F75" i="1"/>
  <c r="F482" i="1"/>
  <c r="F528" i="1"/>
  <c r="F520" i="1"/>
  <c r="F430" i="1"/>
  <c r="F358" i="1"/>
  <c r="F345" i="1"/>
  <c r="F343" i="1"/>
  <c r="F320" i="1"/>
  <c r="F453" i="1" l="1"/>
  <c r="F472" i="1"/>
  <c r="F341" i="1" l="1"/>
  <c r="F525" i="1"/>
  <c r="F337" i="1"/>
  <c r="F420" i="1" l="1"/>
  <c r="F13" i="1" l="1"/>
  <c r="F12" i="1" s="1"/>
  <c r="F11" i="1" s="1"/>
  <c r="F10" i="1" s="1"/>
  <c r="F18" i="1"/>
  <c r="F22" i="1"/>
  <c r="F28" i="1"/>
  <c r="F27" i="1" s="1"/>
  <c r="F33" i="1"/>
  <c r="F39" i="1"/>
  <c r="F41" i="1"/>
  <c r="F44" i="1"/>
  <c r="F46" i="1"/>
  <c r="F49" i="1"/>
  <c r="F52" i="1"/>
  <c r="F55" i="1"/>
  <c r="F60" i="1"/>
  <c r="F59" i="1" s="1"/>
  <c r="F58" i="1" s="1"/>
  <c r="F57" i="1" s="1"/>
  <c r="F66" i="1"/>
  <c r="F65" i="1" s="1"/>
  <c r="F64" i="1" s="1"/>
  <c r="F63" i="1" s="1"/>
  <c r="F71" i="1"/>
  <c r="F74" i="1"/>
  <c r="F77" i="1"/>
  <c r="F80" i="1"/>
  <c r="F79" i="1" s="1"/>
  <c r="F85" i="1"/>
  <c r="F84" i="1" s="1"/>
  <c r="F83" i="1" s="1"/>
  <c r="F82" i="1" s="1"/>
  <c r="F90" i="1"/>
  <c r="F89" i="1" s="1"/>
  <c r="F105" i="1"/>
  <c r="F104" i="1" s="1"/>
  <c r="F103" i="1" s="1"/>
  <c r="F111" i="1"/>
  <c r="F110" i="1" s="1"/>
  <c r="F109" i="1" s="1"/>
  <c r="F108" i="1" s="1"/>
  <c r="F107" i="1" s="1"/>
  <c r="F126" i="1"/>
  <c r="F128" i="1"/>
  <c r="F134" i="1"/>
  <c r="F136" i="1"/>
  <c r="F146" i="1"/>
  <c r="F145" i="1" s="1"/>
  <c r="F144" i="1" s="1"/>
  <c r="F150" i="1"/>
  <c r="F149" i="1" s="1"/>
  <c r="F148" i="1" s="1"/>
  <c r="F157" i="1"/>
  <c r="F174" i="1"/>
  <c r="F183" i="1"/>
  <c r="F180" i="1" s="1"/>
  <c r="F209" i="1"/>
  <c r="F213" i="1"/>
  <c r="F219" i="1"/>
  <c r="F218" i="1" s="1"/>
  <c r="F217" i="1" s="1"/>
  <c r="F221" i="1"/>
  <c r="F225" i="1"/>
  <c r="F224" i="1" s="1"/>
  <c r="F228" i="1"/>
  <c r="F227" i="1" s="1"/>
  <c r="F234" i="1"/>
  <c r="F233" i="1" s="1"/>
  <c r="F232" i="1" s="1"/>
  <c r="F231" i="1" s="1"/>
  <c r="F247" i="1"/>
  <c r="F246" i="1" s="1"/>
  <c r="F245" i="1" s="1"/>
  <c r="F252" i="1"/>
  <c r="F254" i="1"/>
  <c r="F256" i="1"/>
  <c r="F258" i="1"/>
  <c r="F260" i="1"/>
  <c r="F262" i="1"/>
  <c r="F264" i="1"/>
  <c r="F266" i="1"/>
  <c r="F268" i="1"/>
  <c r="F270" i="1"/>
  <c r="F272" i="1"/>
  <c r="F274" i="1"/>
  <c r="F276" i="1"/>
  <c r="F278" i="1"/>
  <c r="F280" i="1"/>
  <c r="F287" i="1"/>
  <c r="F289" i="1"/>
  <c r="F291" i="1"/>
  <c r="F293" i="1"/>
  <c r="F295" i="1"/>
  <c r="F298" i="1"/>
  <c r="F297" i="1" s="1"/>
  <c r="F312" i="1"/>
  <c r="F311" i="1" s="1"/>
  <c r="F310" i="1" s="1"/>
  <c r="F309" i="1" s="1"/>
  <c r="F319" i="1"/>
  <c r="F318" i="1" s="1"/>
  <c r="F322" i="1"/>
  <c r="F324" i="1"/>
  <c r="F326" i="1"/>
  <c r="F336" i="1"/>
  <c r="F338" i="1"/>
  <c r="F340" i="1"/>
  <c r="F342" i="1"/>
  <c r="F344" i="1"/>
  <c r="F353" i="1"/>
  <c r="F352" i="1" s="1"/>
  <c r="F357" i="1"/>
  <c r="F359" i="1"/>
  <c r="F361" i="1"/>
  <c r="F364" i="1"/>
  <c r="F363" i="1" s="1"/>
  <c r="F372" i="1"/>
  <c r="F374" i="1"/>
  <c r="F377" i="1"/>
  <c r="F376" i="1" s="1"/>
  <c r="F387" i="1"/>
  <c r="F389" i="1"/>
  <c r="F393" i="1"/>
  <c r="F392" i="1" s="1"/>
  <c r="F391" i="1" s="1"/>
  <c r="F399" i="1"/>
  <c r="F398" i="1" s="1"/>
  <c r="F397" i="1" s="1"/>
  <c r="F396" i="1" s="1"/>
  <c r="F415" i="1"/>
  <c r="F414" i="1" s="1"/>
  <c r="F413" i="1" s="1"/>
  <c r="F429" i="1"/>
  <c r="F428" i="1" s="1"/>
  <c r="F427" i="1" s="1"/>
  <c r="F433" i="1"/>
  <c r="F432" i="1" s="1"/>
  <c r="F431" i="1" s="1"/>
  <c r="F437" i="1"/>
  <c r="F436" i="1" s="1"/>
  <c r="F450" i="1"/>
  <c r="F452" i="1"/>
  <c r="F454" i="1"/>
  <c r="F457" i="1"/>
  <c r="F459" i="1"/>
  <c r="F464" i="1"/>
  <c r="F463" i="1" s="1"/>
  <c r="F471" i="1"/>
  <c r="F477" i="1"/>
  <c r="F476" i="1" s="1"/>
  <c r="F484" i="1"/>
  <c r="F491" i="1"/>
  <c r="F490" i="1" s="1"/>
  <c r="F489" i="1" s="1"/>
  <c r="F488" i="1" s="1"/>
  <c r="F496" i="1"/>
  <c r="F495" i="1" s="1"/>
  <c r="F494" i="1" s="1"/>
  <c r="F501" i="1"/>
  <c r="F500" i="1" s="1"/>
  <c r="F499" i="1" s="1"/>
  <c r="F498" i="1" s="1"/>
  <c r="F505" i="1"/>
  <c r="F504" i="1" s="1"/>
  <c r="F503" i="1" s="1"/>
  <c r="F509" i="1"/>
  <c r="F508" i="1" s="1"/>
  <c r="F507" i="1" s="1"/>
  <c r="F514" i="1"/>
  <c r="F513" i="1" s="1"/>
  <c r="F512" i="1" s="1"/>
  <c r="F519" i="1"/>
  <c r="F518" i="1" s="1"/>
  <c r="F517" i="1" s="1"/>
  <c r="F523" i="1"/>
  <c r="F522" i="1" s="1"/>
  <c r="F527" i="1"/>
  <c r="F526" i="1" s="1"/>
  <c r="F530" i="1"/>
  <c r="F529" i="1" s="1"/>
  <c r="F536" i="1"/>
  <c r="F535" i="1" s="1"/>
  <c r="F534" i="1" s="1"/>
  <c r="F533" i="1" s="1"/>
  <c r="F542" i="1"/>
  <c r="F541" i="1" s="1"/>
  <c r="F545" i="1"/>
  <c r="F544" i="1" s="1"/>
  <c r="F557" i="1"/>
  <c r="F556" i="1" s="1"/>
  <c r="F555" i="1" s="1"/>
  <c r="F554" i="1" s="1"/>
  <c r="F553" i="1" s="1"/>
  <c r="F563" i="1"/>
  <c r="F565" i="1"/>
  <c r="F456" i="1" l="1"/>
  <c r="F470" i="1"/>
  <c r="F469" i="1" s="1"/>
  <c r="F251" i="1"/>
  <c r="F154" i="1"/>
  <c r="F153" i="1" s="1"/>
  <c r="F152" i="1" s="1"/>
  <c r="F125" i="1"/>
  <c r="F124" i="1" s="1"/>
  <c r="F481" i="1"/>
  <c r="F480" i="1" s="1"/>
  <c r="F479" i="1" s="1"/>
  <c r="F143" i="1"/>
  <c r="F88" i="1"/>
  <c r="F87" i="1" s="1"/>
  <c r="F70" i="1"/>
  <c r="F69" i="1" s="1"/>
  <c r="F68" i="1" s="1"/>
  <c r="F540" i="1"/>
  <c r="F539" i="1" s="1"/>
  <c r="F538" i="1" s="1"/>
  <c r="F562" i="1"/>
  <c r="F561" i="1" s="1"/>
  <c r="F560" i="1" s="1"/>
  <c r="F559" i="1" s="1"/>
  <c r="F133" i="1"/>
  <c r="F132" i="1" s="1"/>
  <c r="F449" i="1"/>
  <c r="F448" i="1" s="1"/>
  <c r="F426" i="1"/>
  <c r="F371" i="1"/>
  <c r="F370" i="1" s="1"/>
  <c r="F369" i="1" s="1"/>
  <c r="F368" i="1" s="1"/>
  <c r="F521" i="1"/>
  <c r="F516" i="1" s="1"/>
  <c r="F511" i="1" s="1"/>
  <c r="F395" i="1"/>
  <c r="F493" i="1"/>
  <c r="F386" i="1"/>
  <c r="F385" i="1" s="1"/>
  <c r="F380" i="1" s="1"/>
  <c r="F356" i="1"/>
  <c r="F355" i="1" s="1"/>
  <c r="F419" i="1"/>
  <c r="F418" i="1" s="1"/>
  <c r="F286" i="1"/>
  <c r="F43" i="1"/>
  <c r="F17" i="1"/>
  <c r="F16" i="1" s="1"/>
  <c r="F15" i="1" s="1"/>
  <c r="F335" i="1"/>
  <c r="F334" i="1" s="1"/>
  <c r="F321" i="1"/>
  <c r="F173" i="1"/>
  <c r="F168" i="1" s="1"/>
  <c r="F38" i="1"/>
  <c r="F223" i="1"/>
  <c r="F216" i="1" s="1"/>
  <c r="F142" i="1" l="1"/>
  <c r="F123" i="1"/>
  <c r="F317" i="1"/>
  <c r="F316" i="1" s="1"/>
  <c r="F315" i="1" s="1"/>
  <c r="F333" i="1"/>
  <c r="F332" i="1" s="1"/>
  <c r="F417" i="1"/>
  <c r="F113" i="1"/>
  <c r="F250" i="1"/>
  <c r="F249" i="1" s="1"/>
  <c r="F487" i="1"/>
  <c r="F32" i="1"/>
  <c r="F31" i="1" s="1"/>
  <c r="F30" i="1" s="1"/>
  <c r="F9" i="1" s="1"/>
  <c r="F244" i="1" l="1"/>
  <c r="F230" i="1" s="1"/>
  <c r="F314" i="1"/>
  <c r="F443" i="1"/>
  <c r="F442" i="1" s="1"/>
  <c r="F570" i="1"/>
  <c r="F567" i="1" l="1"/>
  <c r="F575" i="1" s="1"/>
  <c r="F573" i="1" l="1"/>
</calcChain>
</file>

<file path=xl/sharedStrings.xml><?xml version="1.0" encoding="utf-8"?>
<sst xmlns="http://schemas.openxmlformats.org/spreadsheetml/2006/main" count="2324" uniqueCount="543">
  <si>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</si>
  <si>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</si>
  <si>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</si>
  <si>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</si>
  <si>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</si>
  <si>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</si>
  <si>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</si>
  <si>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</si>
  <si>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</si>
  <si>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</si>
  <si>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Основное мероприятие «Выравнивание бюджетной обеспеченности поселений»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</si>
  <si>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</si>
  <si>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</si>
  <si>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</si>
  <si>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</si>
  <si>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</si>
  <si>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</si>
  <si>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</si>
  <si>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</si>
  <si>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</si>
  <si>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</si>
  <si>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</si>
  <si>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Основное мероприятие «Осуществление эффективного управления муниципальным долгом Благовещенского района»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</si>
  <si>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</si>
  <si>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</si>
  <si>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</si>
  <si>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</si>
  <si>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</si>
  <si>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</si>
  <si>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</si>
  <si>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</si>
  <si>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</si>
  <si>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</si>
  <si>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</si>
  <si>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</si>
  <si>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</si>
  <si>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Основное мероприятие: "Проведение массовых спортивных мероприятий"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</si>
  <si>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</si>
  <si>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</si>
  <si>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</si>
  <si>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</si>
  <si>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</si>
  <si>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</si>
  <si>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</si>
  <si>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</si>
  <si>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</si>
  <si>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</si>
  <si>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</si>
  <si>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</si>
  <si>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</si>
  <si>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</si>
  <si>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</si>
  <si>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</si>
  <si>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</si>
  <si>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</si>
  <si>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</si>
  <si>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Основное мероприятие: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</si>
  <si>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</si>
  <si>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</si>
  <si>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</si>
  <si>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Основное мероприятие: "Выплата единовременного пособия при всех формах устройства детей, лишенных родительского попечения, в семью"</t>
  </si>
  <si>
    <t>03 2 07 87700</t>
  </si>
  <si>
    <t>03 2 07 00000</t>
  </si>
  <si>
    <t>Основное мероприятие: "Оплата содержания ребёнка в семье опекуна и приемной семье, а также вознаграждения приёмному родителю"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</si>
  <si>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</si>
  <si>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</si>
  <si>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</si>
  <si>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</si>
  <si>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</si>
  <si>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Основное мероприятие: "Компенсация части родительской платы за присмотр и уход за детьми в дошкольных образовательных организациях"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</si>
  <si>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</si>
  <si>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</si>
  <si>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</si>
  <si>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</si>
  <si>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</si>
  <si>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</si>
  <si>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</si>
  <si>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</si>
  <si>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</si>
  <si>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</si>
  <si>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</si>
  <si>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</si>
  <si>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</si>
  <si>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</si>
  <si>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</si>
  <si>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Основное мероприятие: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</si>
  <si>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</si>
  <si>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</si>
  <si>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</si>
  <si>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</si>
  <si>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</si>
  <si>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Основное мероприятие: "Развитие жилищного строительства на сельских территориях и повышение уровня благоустройства домовладений"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</si>
  <si>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</si>
  <si>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</si>
  <si>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</si>
  <si>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</si>
  <si>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</si>
  <si>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</si>
  <si>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</si>
  <si>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Основное мероприятие: «Финансовая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помещениях»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</si>
  <si>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</si>
  <si>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</si>
  <si>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</si>
  <si>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</si>
  <si>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</si>
  <si>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</si>
  <si>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</si>
  <si>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</si>
  <si>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</si>
  <si>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</si>
  <si>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</si>
  <si>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</si>
  <si>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</si>
  <si>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</si>
  <si>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</si>
  <si>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</si>
  <si>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</si>
  <si>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</si>
  <si>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</si>
  <si>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Прочие межбюджетные трансферты бюджету муниципального района от бюджетов поселений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</si>
  <si>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</si>
  <si>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</si>
  <si>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</si>
  <si>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</si>
  <si>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Основное мероприятие «Мероприятия в сфере культуры и искусства»</t>
  </si>
  <si>
    <t>15 0 02  S7710</t>
  </si>
  <si>
    <t>15 0 02 20590</t>
  </si>
  <si>
    <t>15 0 02 00000</t>
  </si>
  <si>
    <t>Основное мероприятие «Организация библиотечного обслуживания населения Благовещенского района, комплектование и обеспечение сохранности библиотечных фондов»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</si>
  <si>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</si>
  <si>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</si>
  <si>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</si>
  <si>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</si>
  <si>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</si>
  <si>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Основное мероприятие  «Создание условий для организации досуга и обеспечения жителей района услугами организаций культуры»</t>
  </si>
  <si>
    <t>15 0 00 00000</t>
  </si>
  <si>
    <t>Муниципальная программа  «Культура Благовещенского района»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</si>
  <si>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</si>
  <si>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</si>
  <si>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</si>
  <si>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</si>
  <si>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</si>
  <si>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</si>
  <si>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</si>
  <si>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Основное мероприятие: "Расходы на обеспечение функций исполнительных органов (управления образования)"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</si>
  <si>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</si>
  <si>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</si>
  <si>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</si>
  <si>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</si>
  <si>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</si>
  <si>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Основное мероприятие: "Организация и осуществление деятельности по опеке и попечительству в отношении несовершеннолетних"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</si>
  <si>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</si>
  <si>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</si>
  <si>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</si>
  <si>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>Основное мероприятие: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</si>
  <si>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</si>
  <si>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</si>
  <si>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</si>
  <si>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</si>
  <si>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</si>
  <si>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</si>
  <si>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</si>
  <si>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Премии и гранты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</si>
  <si>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</si>
  <si>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</si>
  <si>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</si>
  <si>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</si>
  <si>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</si>
  <si>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</si>
  <si>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</si>
  <si>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</si>
  <si>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</si>
  <si>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Основное мероприятие «Обеспечение функций исполнительных органов местного самоуправления Благовещенского района»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</si>
  <si>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</si>
  <si>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</si>
  <si>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</si>
  <si>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</si>
  <si>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</si>
  <si>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</si>
  <si>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</si>
  <si>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</si>
  <si>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</si>
  <si>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</si>
  <si>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</si>
  <si>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</si>
  <si>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</si>
  <si>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</si>
  <si>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</si>
  <si>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</si>
  <si>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</si>
  <si>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</si>
  <si>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</si>
  <si>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</si>
  <si>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</si>
  <si>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</si>
  <si>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</si>
  <si>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</si>
  <si>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</si>
  <si>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</si>
  <si>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</si>
  <si>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</si>
  <si>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</si>
  <si>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Основное мероприятие «Совершенствование питания в образовательных учреждениях Благовещенского района»</t>
  </si>
  <si>
    <t>03 1 E2 50970</t>
  </si>
  <si>
    <t>Софинансирование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</si>
  <si>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Финансовое обеспечение государственного полномочия Амурской области по выплате ежемесячного денежного вознаграждения за классное руководство педагогическим работникам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</si>
  <si>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</si>
  <si>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</si>
  <si>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</si>
  <si>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</si>
  <si>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</si>
  <si>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</si>
  <si>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</si>
  <si>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</si>
  <si>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</si>
  <si>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</si>
  <si>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</si>
  <si>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Основное мероприятие: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</si>
  <si>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</si>
  <si>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</si>
  <si>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</si>
  <si>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</si>
  <si>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</si>
  <si>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</si>
  <si>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</si>
  <si>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</si>
  <si>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</si>
  <si>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</si>
  <si>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</si>
  <si>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</si>
  <si>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</si>
  <si>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</si>
  <si>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</si>
  <si>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Основное мероприятие: "Сбор твердых коммунальных отходов"</t>
  </si>
  <si>
    <t>06 1 03 40464</t>
  </si>
  <si>
    <t xml:space="preserve">Капитальный ремонт (замена) канализационной сети от дома № 26 по ул. Чумакова до дома № 41 по ул. 60 лет Октября, 75 метров </t>
  </si>
  <si>
    <t>06 1 03 40463</t>
  </si>
  <si>
    <t>Устройство септика в с. Михайловка, объемом 75 м3</t>
  </si>
  <si>
    <t>06 1 03 40462</t>
  </si>
  <si>
    <t xml:space="preserve">Ремонт канализационных колодцев от жилых домов по пер. Советский до септика (270,3 метра) в с. Волково </t>
  </si>
  <si>
    <t>06 1 03 40461</t>
  </si>
  <si>
    <t xml:space="preserve">Замена люков и камер по ул. Почтовая (1300 м) в с. Волково </t>
  </si>
  <si>
    <t>06 1 03 40460</t>
  </si>
  <si>
    <t xml:space="preserve">Замена канализационных сетей от жилых домов по  ул. Центральной (д19.17.15) до септика и от септика до  ул. Почтовая в с. Волково </t>
  </si>
  <si>
    <t>06 1 03 00000</t>
  </si>
  <si>
    <t>Основное мероприятие «Развитие и модернизация систем водоотведения"</t>
  </si>
  <si>
    <t>06 1 02 40445</t>
  </si>
  <si>
    <t xml:space="preserve">Замена сетей тепло-водоснабжения от водонапорной башни до котельной ул. Чумакова, 20, покрытием поверхностей в листовой металл 170 м (Id80мм 2d50мм) в с. Марково </t>
  </si>
  <si>
    <t>06 1 02 40444</t>
  </si>
  <si>
    <t>Покрытие поверхности изоляции сетей тепло-водоснабжения сталью, оцинкованной по ул. Школьная, 76 м (с. Гродеково)</t>
  </si>
  <si>
    <t>06 1 02 40443</t>
  </si>
  <si>
    <t xml:space="preserve">Замена сетей тепло,-водоснабжения по ул. Школьная (59 м) с. Гродеково </t>
  </si>
  <si>
    <t>06 1 02 40442</t>
  </si>
  <si>
    <t xml:space="preserve">Замена котла  КВм-1,1 в котельной с. Михайловка </t>
  </si>
  <si>
    <t>06 1 02 40441</t>
  </si>
  <si>
    <t xml:space="preserve">Замена изоляции существующих сетей тепло, -водоснабжения с покрытием поверхностей в листовой  металл в с. Михайловка 40 м </t>
  </si>
  <si>
    <t>06 1 02 40440</t>
  </si>
  <si>
    <t xml:space="preserve">Замена дымососа на котельной с. Михайловка </t>
  </si>
  <si>
    <t>06 1 02 40439</t>
  </si>
  <si>
    <t>Замена накопительной емкости (от 4м куб) на котельной с. Михайловка</t>
  </si>
  <si>
    <t>06 1 02 40438</t>
  </si>
  <si>
    <t xml:space="preserve">Замена центробежного насоса на котельной с. Сергеевка </t>
  </si>
  <si>
    <t>06 1 02 40437</t>
  </si>
  <si>
    <t>Замена сетей тепло-водоснабжения от водонапорной башни до жилого массива по ул. Пограничная 12/1 и 12/2, протяженностью 175 м (с. Сергеевка)</t>
  </si>
  <si>
    <t>06 1 02 40436</t>
  </si>
  <si>
    <t xml:space="preserve">Замена котла КВм-1,1 в котельной с. Сергеевка </t>
  </si>
  <si>
    <t>06 1 02 40435</t>
  </si>
  <si>
    <t xml:space="preserve">Замена сетевого насоса Д-200 в котельной с. Грибское </t>
  </si>
  <si>
    <t>06 1 02 40434</t>
  </si>
  <si>
    <t xml:space="preserve">Замена выгружного механизма ШЗУ котла № 5 DZL-2.5 в котельной с. Грибское </t>
  </si>
  <si>
    <t>06 1 02 40433</t>
  </si>
  <si>
    <t xml:space="preserve">Замена дымососа Д-11,2 ЛУ для котла № 5 DZL-2.5 в котельной с. Грибское </t>
  </si>
  <si>
    <t>06 1 02 40432</t>
  </si>
  <si>
    <t xml:space="preserve">Замена топки котла DZL-2.5 № 5 в котельной с. Грибское </t>
  </si>
  <si>
    <t>06 1 02 40430</t>
  </si>
  <si>
    <t xml:space="preserve">Замена котла № 1 ДКВр-6,5-13 на КВ-ТС-6,5 с топкой ТЛЗМ2-2,7/4,0 с. Чигири </t>
  </si>
  <si>
    <t>06 1 02 00000</t>
  </si>
  <si>
    <t>Основное мероприятие: «Развитие и модернизация систем теплоснабжения»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</si>
  <si>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</si>
  <si>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</si>
  <si>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</si>
  <si>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</si>
  <si>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</si>
  <si>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</si>
  <si>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</si>
  <si>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</si>
  <si>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</si>
  <si>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</si>
  <si>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</si>
  <si>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</si>
  <si>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</si>
  <si>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</si>
  <si>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</si>
  <si>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</si>
  <si>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</si>
  <si>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</si>
  <si>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</si>
  <si>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</si>
  <si>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</si>
  <si>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Основное мероприятие «Финансовая поддержка»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</si>
  <si>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</si>
  <si>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</si>
  <si>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</si>
  <si>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</si>
  <si>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</si>
  <si>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</si>
  <si>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</si>
  <si>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</si>
  <si>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</si>
  <si>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</si>
  <si>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</si>
  <si>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Финансовое обеспечение дорожная деятельность в рамках национального проекта "Безопасные и качественные автомобильные дороги"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</si>
  <si>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</si>
  <si>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</si>
  <si>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</si>
  <si>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</si>
  <si>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Основное мероприятие: «Содействие муниципальным образованиям в сфере дорожной деятельности в отношении автомобильных дорог местного значения и сооружений на них»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</si>
  <si>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</si>
  <si>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</si>
  <si>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</si>
  <si>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</si>
  <si>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</si>
  <si>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Основное мероприятие: "Обеспечение дорожной деятельности в отношении автомобильных дорог общего пользования муниципального значения"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</si>
  <si>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</si>
  <si>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</si>
  <si>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</si>
  <si>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</si>
  <si>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</si>
  <si>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</si>
  <si>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</si>
  <si>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</si>
  <si>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</si>
  <si>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</si>
  <si>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</si>
  <si>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Основное мероприятие: "Уничтожение сырьевой базы конопли, являющейся производной для изготовления наркотиков"</t>
  </si>
  <si>
    <t>01 0 00 00000</t>
  </si>
  <si>
    <t>Муниципальная программа «Противодействие злоупотреблению наркотическими средствами и их незаконному обороту»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</si>
  <si>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</si>
  <si>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</si>
  <si>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</si>
  <si>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</si>
  <si>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</si>
  <si>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</si>
  <si>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</si>
  <si>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 xml:space="preserve">Софинансирование мероприятий по муниципальным программам по пожарной безопасности сельский территорий Благовещенского района </t>
  </si>
  <si>
    <t>05 0 01 41010</t>
  </si>
  <si>
    <t>05 0 01 00000</t>
  </si>
  <si>
    <t>Основное мероприятие «Организация и проведение мероприятий по реализации программы»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</si>
  <si>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</si>
  <si>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</si>
  <si>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</si>
  <si>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</si>
  <si>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</si>
  <si>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</si>
  <si>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</si>
  <si>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</si>
  <si>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</si>
  <si>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</si>
  <si>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</si>
  <si>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 xml:space="preserve">Мероприятия по гражданской обороне 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</si>
  <si>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</si>
  <si>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</si>
  <si>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</si>
  <si>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</si>
  <si>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</si>
  <si>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</si>
  <si>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</si>
  <si>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Основное мероприятие «Исполнение судебных актов по взысканию денежных средств за счет казны районного бюджета»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</si>
  <si>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</si>
  <si>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</si>
  <si>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</si>
  <si>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</si>
  <si>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</si>
  <si>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</si>
  <si>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</si>
  <si>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Основное мероприятие «Резервный фонд администрации Благовещенского района»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</si>
  <si>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</si>
  <si>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</si>
  <si>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</si>
  <si>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</si>
  <si>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</si>
  <si>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</si>
  <si>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</si>
  <si>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</si>
  <si>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</si>
  <si>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</si>
  <si>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</si>
  <si>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03 2 05 87290</t>
  </si>
  <si>
    <t>0104</t>
  </si>
  <si>
    <t>Финансовое обеспечение переданных государственных полномочий по созданию и организации деятельности муниципальных комиссий по делам несовершеннолетних и защите их прав при администрациях городских округов и муниципальных районов</t>
  </si>
  <si>
    <t>03 2 05 00000</t>
  </si>
  <si>
    <t>Основное мероприятие "Организация работы комиссии по делам несовершеннолетних и защите их прав</t>
  </si>
  <si>
    <t>88 8 00 87640</t>
  </si>
  <si>
    <t>88 8 00 87440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</si>
  <si>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</si>
  <si>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расходов на отдельные государственные полномочия по организации транспортного обслуживания населения автомобильным транспортом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</si>
  <si>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</si>
  <si>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</si>
  <si>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</si>
  <si>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</si>
  <si>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</si>
  <si>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</si>
  <si>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</si>
  <si>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</si>
  <si>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</si>
  <si>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</si>
  <si>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Межбюджетные трансферты  бюджету муниципального района от бюджетов поселений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</si>
  <si>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</si>
  <si>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</si>
  <si>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</si>
  <si>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</si>
  <si>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</si>
  <si>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</si>
  <si>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</si>
  <si>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</si>
  <si>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</si>
  <si>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</si>
  <si>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</si>
  <si>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</si>
  <si>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</si>
  <si>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</si>
  <si>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</si>
  <si>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</si>
  <si>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</si>
  <si>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</si>
  <si>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2021 год</t>
  </si>
  <si>
    <t>(в тыс. рублей)</t>
  </si>
  <si>
    <t>2021 год</t>
  </si>
  <si>
    <t>к решению Благовещенского районного Совета народных депутатов</t>
  </si>
  <si>
    <t>88 8 00 S7710</t>
  </si>
  <si>
    <t>Основное мероприятие: "Региональный проект "Дорожная сеть"</t>
  </si>
  <si>
    <t>Основное мероприятие: "Региональный проект "Успех каждого ребенка"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</si>
  <si>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</si>
  <si>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</si>
  <si>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программы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</si>
  <si>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</si>
  <si>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</si>
  <si>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</si>
  <si>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</si>
  <si>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</si>
  <si>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</si>
  <si>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</si>
  <si>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</si>
  <si>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</si>
  <si>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</si>
  <si>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</si>
  <si>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</si>
  <si>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</si>
  <si>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</si>
  <si>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</si>
  <si>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</si>
  <si>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</si>
  <si>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</si>
  <si>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</si>
  <si>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</si>
  <si>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</si>
  <si>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</si>
  <si>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</si>
  <si>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</si>
  <si>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</si>
  <si>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</si>
  <si>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</si>
  <si>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</si>
  <si>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</si>
  <si>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</si>
  <si>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</si>
  <si>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12 0 F3 00000</t>
  </si>
  <si>
    <t>12 0 F3 67484</t>
  </si>
  <si>
    <t>Благоустройство</t>
  </si>
  <si>
    <t>0503</t>
  </si>
  <si>
    <t>88 8 00 81690</t>
  </si>
  <si>
    <t>Основное мероприятие «Приобретение памятных подарков ветеранам Великой Отечественной войны»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</si>
  <si>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</si>
  <si>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</si>
  <si>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</si>
  <si>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</si>
  <si>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</si>
  <si>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</si>
  <si>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Основное мероприятие «Устройство спортивных площадок»</t>
  </si>
  <si>
    <t>Основное мероприятие: 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</si>
  <si>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</si>
  <si>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1102</t>
  </si>
  <si>
    <t>09 0 05 00000</t>
  </si>
  <si>
    <t>09 0 Р5 00000</t>
  </si>
  <si>
    <t>09 0 Р5 52280</t>
  </si>
  <si>
    <t>Основное мероприятие «Софинансирование строительства и реконструкции объектов капитального строительства муниципальной собственности в сфере образования»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</si>
  <si>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</si>
  <si>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</si>
  <si>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</si>
  <si>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</si>
  <si>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</si>
  <si>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роспись</t>
  </si>
  <si>
    <t>Проведение Всероссийской переписи населения 2020 года</t>
  </si>
  <si>
    <t>88 8 00 54690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</si>
  <si>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</si>
  <si>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</si>
  <si>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Муниципальная программа «Охрана окружающей среды в Благовещенском районе Амурской области»</t>
  </si>
  <si>
    <t>Основное мероприятие «Подготовка и осуществление противопаводковых мероприятий для предупреждения чрезвычайных ситуаций и стихийных бедствий»</t>
  </si>
  <si>
    <t>Капитальные вложения в объекты муниципальной собственности</t>
  </si>
  <si>
    <t>13 0 00 00000</t>
  </si>
  <si>
    <t>13 0 01 00000</t>
  </si>
  <si>
    <t>13 0 01 S7110</t>
  </si>
  <si>
    <t>Капитальные вложения в объекты государственной (муниципальной) собственности</t>
  </si>
  <si>
    <t>Основное мероприятие: Региональный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</si>
  <si>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</si>
  <si>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</si>
  <si>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</si>
  <si>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</si>
  <si>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</si>
  <si>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Разработка ПСД для проведения работ по техническому перевооружению котельной с. Марково</t>
  </si>
  <si>
    <t>06 1 02 40455</t>
  </si>
  <si>
    <t>03 1 08 S7110</t>
  </si>
  <si>
    <t>Субсидии на проведение мероприятий по энергосбережению в части замены в образовательных организациях деревянных окон на металлопластиковые</t>
  </si>
  <si>
    <t>03 2 10 S8560</t>
  </si>
  <si>
    <t>Основное мероприятие: "Мероприятия по проведению оздоровительной кампании детей"</t>
  </si>
  <si>
    <t>Бензин для подвоза учащихся в лагеря с дневным пребыванием</t>
  </si>
  <si>
    <t>Подготовка лагерей с дневным пребыванием к открытию</t>
  </si>
  <si>
    <t>Проведение экспертизы на выявление клещевых инфекций и других природно-очаговых заболеваний</t>
  </si>
  <si>
    <t>Основное мероприятие: "Развитие инфраструктуры отдыха, оздоровления и занятости детей и подростков в каникулярное время"</t>
  </si>
  <si>
    <t>03 2 02 00000</t>
  </si>
  <si>
    <t>03 2 02 40270</t>
  </si>
  <si>
    <t>03 2 02 40272</t>
  </si>
  <si>
    <t>03 2 02 40273</t>
  </si>
  <si>
    <t xml:space="preserve">03 2 03 40252 </t>
  </si>
  <si>
    <t>Организация трудоустройства несовершеннолетних через ГКУ Амурской области  Центр занятости населения г. Благовещенска</t>
  </si>
  <si>
    <t>Основное мероприятие "Региональный проект "Творческие люди"</t>
  </si>
  <si>
    <t>15 0 А2 00000</t>
  </si>
  <si>
    <t>15 0 А2 55195</t>
  </si>
  <si>
    <t>06 1 02 S7400</t>
  </si>
  <si>
    <t>Расходы, направленные на модернизацию коммунальной инфраструктуры</t>
  </si>
  <si>
    <t>Софинансирование расходных обязательств по благоустройству территорий в части уличного освещения</t>
  </si>
  <si>
    <t>03 2 02 40274</t>
  </si>
  <si>
    <t>Организация отдыха и оздоровления детей, находящихся в трудной жизненной ситуации</t>
  </si>
  <si>
    <t>Транспорт</t>
  </si>
  <si>
    <t>Обеспечение потребности населения в перевозках автомобильным транспортом общего пользования на регулярных маршрутах</t>
  </si>
  <si>
    <t>0408</t>
  </si>
  <si>
    <t>88 8 00 81680</t>
  </si>
  <si>
    <t>Основное мероприятие "Развитие дошкольного, общего и дополнительного образования детей"</t>
  </si>
  <si>
    <t>Организация и проведение мероприятий по благоустройству территорий общеобразовательных организаций</t>
  </si>
  <si>
    <t>03 1 09 00000</t>
  </si>
  <si>
    <t>03 1 09 S8570</t>
  </si>
  <si>
    <t>Приложение № 4</t>
  </si>
  <si>
    <t>от 31.05.2021  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</si>
</sst>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 wrapText="1"/>
    </xf>
    <xf numFmtId="1" fontId="4" fillId="2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 applyAlignment="1">
      <alignment horizontal="justify" vertical="center" wrapText="1"/>
    </xf>
    <xf numFmtId="0" fontId="0" fillId="2" borderId="0" xfId="0" applyFont="1" applyFill="1"/>
    <xf numFmtId="0" fontId="3" fillId="2" borderId="0" xfId="0" applyFont="1" applyFill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horizontal="justify"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wrapText="1"/>
    </xf>
    <xf numFmtId="3" fontId="1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3" fontId="3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3" fontId="4" fillId="2" borderId="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wrapText="1"/>
    </xf>
    <xf numFmtId="0" fontId="9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 wrapText="1"/>
    </xf>
    <xf numFmtId="49" fontId="9" fillId="2" borderId="0" xfId="0" applyNumberFormat="1" applyFont="1" applyFill="1" applyAlignment="1">
      <alignment horizontal="left" wrapText="1"/>
    </xf>
    <xf numFmtId="0" fontId="9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>
        <row r="572">
          <cell r="G572">
            <v>152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645"/>
  <sheetViews>
    <sheetView tabSelected="1" view="pageBreakPreview" zoomScale="130" zoomScaleNormal="130" zoomScaleSheetLayoutView="130" workbookViewId="0">
      <selection activeCell="T2" sqref="T2"/>
    </sheetView>
  </sheetViews>
  <sheetFormatPr defaultRowHeight="12" x14ac:dyDescent="0.2"/>
  <cols>
    <col min="1" max="1" width="48.7109375" style="3" customWidth="1"/>
    <col min="2" max="2" width="6.7109375" style="2" customWidth="1"/>
    <col min="3" max="3" width="7.5703125" style="2" customWidth="1"/>
    <col min="4" max="4" width="13.28515625" style="2" customWidth="1"/>
    <col min="5" max="5" width="11" style="1" customWidth="1"/>
    <col min="6" max="6" width="11.28515625" style="2" bestFit="1" customWidth="1"/>
    <col min="7" max="13" width="9.140625" style="2" hidden="1" customWidth="1"/>
    <col min="14" max="16" width="9.140625" style="2" customWidth="1"/>
    <col min="17" max="16384" width="9.140625" style="2"/>
  </cols>
  <sheetData>
    <row r="1" spans="1:6" ht="17.25" customHeight="1" x14ac:dyDescent="0.2">
      <c r="D1" s="35"/>
      <c r="E1" s="41" t="s">
        <v>541</v>
      </c>
      <c r="F1" s="41"/>
    </row>
    <row r="2" spans="1:6" ht="34.5" customHeight="1" x14ac:dyDescent="0.2">
      <c r="D2" s="25"/>
      <c r="E2" s="42" t="s">
        <v>428</v>
      </c>
      <c r="F2" s="42"/>
    </row>
    <row r="3" spans="1:6" ht="11.25" customHeight="1" x14ac:dyDescent="0.2">
      <c r="D3" s="24"/>
      <c r="E3" s="39" t="s">
        <v>542</v>
      </c>
      <c r="F3" s="39"/>
    </row>
    <row r="4" spans="1:6" ht="12" customHeight="1" x14ac:dyDescent="0.2">
      <c r="D4" s="39"/>
      <c r="E4" s="39"/>
      <c r="F4" s="39"/>
    </row>
    <row r="5" spans="1:6" ht="13.5" customHeight="1" x14ac:dyDescent="0.2">
      <c r="A5" s="23"/>
      <c r="B5" s="22"/>
      <c r="C5" s="22"/>
      <c r="D5" s="21"/>
      <c r="E5" s="20"/>
    </row>
    <row r="6" spans="1:6" ht="44.25" customHeight="1" x14ac:dyDescent="0.2">
      <c r="A6" s="40" t="s">
        <v>425</v>
      </c>
      <c r="B6" s="40"/>
      <c r="C6" s="40"/>
      <c r="D6" s="40"/>
      <c r="E6" s="40"/>
      <c r="F6" s="40"/>
    </row>
    <row r="7" spans="1:6" ht="11.25" customHeight="1" x14ac:dyDescent="0.2">
      <c r="A7" s="19"/>
      <c r="B7" s="18"/>
      <c r="C7" s="18"/>
      <c r="D7" s="17"/>
      <c r="E7" s="17"/>
      <c r="F7" s="26" t="s">
        <v>426</v>
      </c>
    </row>
    <row r="8" spans="1:6" ht="11.25" customHeight="1" x14ac:dyDescent="0.2">
      <c r="A8" s="11"/>
      <c r="B8" s="16" t="s">
        <v>424</v>
      </c>
      <c r="C8" s="16" t="s">
        <v>423</v>
      </c>
      <c r="D8" s="16" t="s">
        <v>422</v>
      </c>
      <c r="E8" s="10" t="s">
        <v>421</v>
      </c>
      <c r="F8" s="14" t="s">
        <v>427</v>
      </c>
    </row>
    <row r="9" spans="1:6" s="32" customFormat="1" ht="12.75" customHeight="1" x14ac:dyDescent="0.15">
      <c r="A9" s="29" t="s">
        <v>420</v>
      </c>
      <c r="B9" s="27" t="s">
        <v>364</v>
      </c>
      <c r="C9" s="27"/>
      <c r="D9" s="27"/>
      <c r="E9" s="27"/>
      <c r="F9" s="28">
        <f>F10+F15+F30+F63+F68+F82+F87</f>
        <v>113748</v>
      </c>
    </row>
    <row r="10" spans="1:6" s="32" customFormat="1" ht="29.25" customHeight="1" x14ac:dyDescent="0.15">
      <c r="A10" s="29" t="s">
        <v>419</v>
      </c>
      <c r="B10" s="27" t="s">
        <v>364</v>
      </c>
      <c r="C10" s="27" t="s">
        <v>417</v>
      </c>
      <c r="D10" s="27"/>
      <c r="E10" s="27"/>
      <c r="F10" s="28">
        <f>F11</f>
        <v>2054</v>
      </c>
    </row>
    <row r="11" spans="1:6" s="32" customFormat="1" ht="12" customHeight="1" x14ac:dyDescent="0.15">
      <c r="A11" s="29" t="s">
        <v>47</v>
      </c>
      <c r="B11" s="27" t="s">
        <v>364</v>
      </c>
      <c r="C11" s="27" t="s">
        <v>417</v>
      </c>
      <c r="D11" s="27" t="s">
        <v>48</v>
      </c>
      <c r="E11" s="27"/>
      <c r="F11" s="28">
        <f>F12</f>
        <v>2054</v>
      </c>
    </row>
    <row r="12" spans="1:6" s="32" customFormat="1" ht="13.5" customHeight="1" x14ac:dyDescent="0.15">
      <c r="A12" s="13" t="s">
        <v>47</v>
      </c>
      <c r="B12" s="10" t="s">
        <v>364</v>
      </c>
      <c r="C12" s="10" t="s">
        <v>417</v>
      </c>
      <c r="D12" s="10" t="s">
        <v>46</v>
      </c>
      <c r="E12" s="10"/>
      <c r="F12" s="14">
        <f>F13</f>
        <v>2054</v>
      </c>
    </row>
    <row r="13" spans="1:6" s="32" customFormat="1" ht="24.75" customHeight="1" x14ac:dyDescent="0.15">
      <c r="A13" s="13" t="s">
        <v>418</v>
      </c>
      <c r="B13" s="10" t="s">
        <v>364</v>
      </c>
      <c r="C13" s="10" t="s">
        <v>417</v>
      </c>
      <c r="D13" s="10" t="s">
        <v>416</v>
      </c>
      <c r="E13" s="10"/>
      <c r="F13" s="14">
        <f>F14</f>
        <v>2054</v>
      </c>
    </row>
    <row r="14" spans="1:6" s="32" customFormat="1" ht="53.25" customHeight="1" x14ac:dyDescent="0.15">
      <c r="A14" s="13" t="s">
        <v>112</v>
      </c>
      <c r="B14" s="10" t="s">
        <v>364</v>
      </c>
      <c r="C14" s="10" t="s">
        <v>417</v>
      </c>
      <c r="D14" s="10" t="s">
        <v>416</v>
      </c>
      <c r="E14" s="10" t="s">
        <v>111</v>
      </c>
      <c r="F14" s="14">
        <v>2054</v>
      </c>
    </row>
    <row r="15" spans="1:6" ht="39" customHeight="1" x14ac:dyDescent="0.2">
      <c r="A15" s="29" t="s">
        <v>415</v>
      </c>
      <c r="B15" s="27" t="s">
        <v>364</v>
      </c>
      <c r="C15" s="27" t="s">
        <v>409</v>
      </c>
      <c r="D15" s="27"/>
      <c r="E15" s="27"/>
      <c r="F15" s="28">
        <f>F16</f>
        <v>6459</v>
      </c>
    </row>
    <row r="16" spans="1:6" s="32" customFormat="1" ht="12" customHeight="1" x14ac:dyDescent="0.15">
      <c r="A16" s="29" t="s">
        <v>47</v>
      </c>
      <c r="B16" s="27" t="s">
        <v>364</v>
      </c>
      <c r="C16" s="27" t="s">
        <v>409</v>
      </c>
      <c r="D16" s="27" t="s">
        <v>48</v>
      </c>
      <c r="E16" s="27"/>
      <c r="F16" s="28">
        <f>F17</f>
        <v>6459</v>
      </c>
    </row>
    <row r="17" spans="1:7" ht="13.5" customHeight="1" x14ac:dyDescent="0.2">
      <c r="A17" s="13" t="s">
        <v>47</v>
      </c>
      <c r="B17" s="10" t="s">
        <v>364</v>
      </c>
      <c r="C17" s="10" t="s">
        <v>409</v>
      </c>
      <c r="D17" s="10" t="s">
        <v>46</v>
      </c>
      <c r="E17" s="10"/>
      <c r="F17" s="14">
        <f>F18+F22+F24+F27</f>
        <v>6459</v>
      </c>
    </row>
    <row r="18" spans="1:7" ht="24" x14ac:dyDescent="0.2">
      <c r="A18" s="13" t="s">
        <v>142</v>
      </c>
      <c r="B18" s="10" t="s">
        <v>364</v>
      </c>
      <c r="C18" s="10" t="s">
        <v>409</v>
      </c>
      <c r="D18" s="10" t="s">
        <v>157</v>
      </c>
      <c r="E18" s="10"/>
      <c r="F18" s="14">
        <f>F19+F20+F21</f>
        <v>2958</v>
      </c>
    </row>
    <row r="19" spans="1:7" ht="52.5" customHeight="1" x14ac:dyDescent="0.2">
      <c r="A19" s="13" t="s">
        <v>112</v>
      </c>
      <c r="B19" s="10" t="s">
        <v>364</v>
      </c>
      <c r="C19" s="10" t="s">
        <v>409</v>
      </c>
      <c r="D19" s="10" t="s">
        <v>157</v>
      </c>
      <c r="E19" s="10" t="s">
        <v>111</v>
      </c>
      <c r="F19" s="14">
        <f>2728+183</f>
        <v>2911</v>
      </c>
    </row>
    <row r="20" spans="1:7" ht="24" x14ac:dyDescent="0.2">
      <c r="A20" s="13" t="s">
        <v>29</v>
      </c>
      <c r="B20" s="10" t="s">
        <v>364</v>
      </c>
      <c r="C20" s="10" t="s">
        <v>409</v>
      </c>
      <c r="D20" s="10" t="s">
        <v>157</v>
      </c>
      <c r="E20" s="10" t="s">
        <v>25</v>
      </c>
      <c r="F20" s="14">
        <v>47</v>
      </c>
    </row>
    <row r="21" spans="1:7" hidden="1" x14ac:dyDescent="0.2">
      <c r="A21" s="13" t="s">
        <v>158</v>
      </c>
      <c r="B21" s="10" t="s">
        <v>364</v>
      </c>
      <c r="C21" s="10" t="s">
        <v>409</v>
      </c>
      <c r="D21" s="10" t="s">
        <v>157</v>
      </c>
      <c r="E21" s="10" t="s">
        <v>156</v>
      </c>
      <c r="F21" s="14">
        <v>0</v>
      </c>
    </row>
    <row r="22" spans="1:7" ht="24" x14ac:dyDescent="0.2">
      <c r="A22" s="13" t="s">
        <v>414</v>
      </c>
      <c r="B22" s="10" t="s">
        <v>364</v>
      </c>
      <c r="C22" s="10" t="s">
        <v>409</v>
      </c>
      <c r="D22" s="10" t="s">
        <v>413</v>
      </c>
      <c r="E22" s="10"/>
      <c r="F22" s="14">
        <f>F23</f>
        <v>2118</v>
      </c>
    </row>
    <row r="23" spans="1:7" ht="52.5" customHeight="1" x14ac:dyDescent="0.2">
      <c r="A23" s="13" t="s">
        <v>112</v>
      </c>
      <c r="B23" s="10" t="s">
        <v>364</v>
      </c>
      <c r="C23" s="10" t="s">
        <v>409</v>
      </c>
      <c r="D23" s="10" t="s">
        <v>413</v>
      </c>
      <c r="E23" s="10" t="s">
        <v>111</v>
      </c>
      <c r="F23" s="14">
        <f>1888+230</f>
        <v>2118</v>
      </c>
    </row>
    <row r="24" spans="1:7" ht="24.75" customHeight="1" x14ac:dyDescent="0.2">
      <c r="A24" s="13" t="s">
        <v>412</v>
      </c>
      <c r="B24" s="10" t="s">
        <v>364</v>
      </c>
      <c r="C24" s="10" t="s">
        <v>409</v>
      </c>
      <c r="D24" s="10" t="s">
        <v>411</v>
      </c>
      <c r="E24" s="10"/>
      <c r="F24" s="14">
        <f>F25+F26</f>
        <v>657</v>
      </c>
    </row>
    <row r="25" spans="1:7" ht="51.75" customHeight="1" x14ac:dyDescent="0.2">
      <c r="A25" s="13" t="s">
        <v>112</v>
      </c>
      <c r="B25" s="10" t="s">
        <v>364</v>
      </c>
      <c r="C25" s="10" t="s">
        <v>409</v>
      </c>
      <c r="D25" s="10" t="s">
        <v>411</v>
      </c>
      <c r="E25" s="10" t="s">
        <v>111</v>
      </c>
      <c r="F25" s="14">
        <f>657-2</f>
        <v>655</v>
      </c>
      <c r="G25" s="36">
        <v>-2</v>
      </c>
    </row>
    <row r="26" spans="1:7" ht="28.5" customHeight="1" x14ac:dyDescent="0.2">
      <c r="A26" s="13" t="s">
        <v>29</v>
      </c>
      <c r="B26" s="10" t="s">
        <v>364</v>
      </c>
      <c r="C26" s="10" t="s">
        <v>409</v>
      </c>
      <c r="D26" s="10" t="s">
        <v>411</v>
      </c>
      <c r="E26" s="10" t="s">
        <v>25</v>
      </c>
      <c r="F26" s="14">
        <v>2</v>
      </c>
      <c r="G26" s="36">
        <v>2</v>
      </c>
    </row>
    <row r="27" spans="1:7" ht="24" x14ac:dyDescent="0.2">
      <c r="A27" s="13" t="s">
        <v>406</v>
      </c>
      <c r="B27" s="10" t="s">
        <v>364</v>
      </c>
      <c r="C27" s="10" t="s">
        <v>409</v>
      </c>
      <c r="D27" s="10" t="s">
        <v>118</v>
      </c>
      <c r="E27" s="10"/>
      <c r="F27" s="14">
        <f>F28</f>
        <v>726</v>
      </c>
    </row>
    <row r="28" spans="1:7" ht="63.75" customHeight="1" x14ac:dyDescent="0.2">
      <c r="A28" s="13" t="s">
        <v>410</v>
      </c>
      <c r="B28" s="10" t="s">
        <v>364</v>
      </c>
      <c r="C28" s="10" t="s">
        <v>409</v>
      </c>
      <c r="D28" s="10" t="s">
        <v>408</v>
      </c>
      <c r="E28" s="10"/>
      <c r="F28" s="14">
        <f>F29</f>
        <v>726</v>
      </c>
    </row>
    <row r="29" spans="1:7" ht="51.75" customHeight="1" x14ac:dyDescent="0.2">
      <c r="A29" s="13" t="s">
        <v>112</v>
      </c>
      <c r="B29" s="10" t="s">
        <v>364</v>
      </c>
      <c r="C29" s="10" t="s">
        <v>409</v>
      </c>
      <c r="D29" s="10" t="s">
        <v>408</v>
      </c>
      <c r="E29" s="10" t="s">
        <v>111</v>
      </c>
      <c r="F29" s="14">
        <f>655+71</f>
        <v>726</v>
      </c>
    </row>
    <row r="30" spans="1:7" ht="42.75" customHeight="1" x14ac:dyDescent="0.2">
      <c r="A30" s="29" t="s">
        <v>407</v>
      </c>
      <c r="B30" s="27" t="s">
        <v>364</v>
      </c>
      <c r="C30" s="27" t="s">
        <v>388</v>
      </c>
      <c r="D30" s="27"/>
      <c r="E30" s="27"/>
      <c r="F30" s="28">
        <f>F31+F57</f>
        <v>45854</v>
      </c>
    </row>
    <row r="31" spans="1:7" ht="14.25" customHeight="1" x14ac:dyDescent="0.2">
      <c r="A31" s="29" t="s">
        <v>47</v>
      </c>
      <c r="B31" s="27" t="s">
        <v>364</v>
      </c>
      <c r="C31" s="27" t="s">
        <v>388</v>
      </c>
      <c r="D31" s="27" t="s">
        <v>48</v>
      </c>
      <c r="E31" s="27"/>
      <c r="F31" s="28">
        <f>F32</f>
        <v>45223</v>
      </c>
    </row>
    <row r="32" spans="1:7" ht="12.75" customHeight="1" x14ac:dyDescent="0.2">
      <c r="A32" s="13" t="s">
        <v>47</v>
      </c>
      <c r="B32" s="10" t="s">
        <v>364</v>
      </c>
      <c r="C32" s="10" t="s">
        <v>388</v>
      </c>
      <c r="D32" s="10" t="s">
        <v>46</v>
      </c>
      <c r="E32" s="10"/>
      <c r="F32" s="14">
        <f>F33+F38+F43</f>
        <v>45223</v>
      </c>
    </row>
    <row r="33" spans="1:10" ht="24" customHeight="1" x14ac:dyDescent="0.2">
      <c r="A33" s="13" t="s">
        <v>142</v>
      </c>
      <c r="B33" s="10" t="s">
        <v>364</v>
      </c>
      <c r="C33" s="10" t="s">
        <v>388</v>
      </c>
      <c r="D33" s="10" t="s">
        <v>157</v>
      </c>
      <c r="E33" s="10"/>
      <c r="F33" s="14">
        <f>F34+F35+F37</f>
        <v>39474</v>
      </c>
    </row>
    <row r="34" spans="1:10" ht="51.75" customHeight="1" x14ac:dyDescent="0.2">
      <c r="A34" s="13" t="s">
        <v>112</v>
      </c>
      <c r="B34" s="10" t="s">
        <v>364</v>
      </c>
      <c r="C34" s="10" t="s">
        <v>388</v>
      </c>
      <c r="D34" s="10" t="s">
        <v>157</v>
      </c>
      <c r="E34" s="10" t="s">
        <v>111</v>
      </c>
      <c r="F34" s="14">
        <f>38799+134</f>
        <v>38933</v>
      </c>
    </row>
    <row r="35" spans="1:10" ht="25.5" customHeight="1" x14ac:dyDescent="0.2">
      <c r="A35" s="13" t="s">
        <v>29</v>
      </c>
      <c r="B35" s="10" t="s">
        <v>364</v>
      </c>
      <c r="C35" s="10" t="s">
        <v>388</v>
      </c>
      <c r="D35" s="10" t="s">
        <v>157</v>
      </c>
      <c r="E35" s="10" t="s">
        <v>25</v>
      </c>
      <c r="F35" s="14">
        <f>183+189-3-3</f>
        <v>366</v>
      </c>
      <c r="G35" s="2">
        <v>-3</v>
      </c>
      <c r="J35" s="2">
        <v>-3</v>
      </c>
    </row>
    <row r="36" spans="1:10" hidden="1" x14ac:dyDescent="0.2">
      <c r="A36" s="13" t="s">
        <v>53</v>
      </c>
      <c r="B36" s="10" t="s">
        <v>364</v>
      </c>
      <c r="C36" s="10" t="s">
        <v>388</v>
      </c>
      <c r="D36" s="10" t="s">
        <v>157</v>
      </c>
      <c r="E36" s="10" t="s">
        <v>50</v>
      </c>
      <c r="F36" s="14"/>
    </row>
    <row r="37" spans="1:10" ht="12" customHeight="1" x14ac:dyDescent="0.2">
      <c r="A37" s="13" t="s">
        <v>158</v>
      </c>
      <c r="B37" s="10" t="s">
        <v>364</v>
      </c>
      <c r="C37" s="10" t="s">
        <v>388</v>
      </c>
      <c r="D37" s="10" t="s">
        <v>157</v>
      </c>
      <c r="E37" s="10" t="s">
        <v>156</v>
      </c>
      <c r="F37" s="14">
        <f>169+3+3</f>
        <v>175</v>
      </c>
      <c r="G37" s="2">
        <v>3</v>
      </c>
      <c r="J37" s="2">
        <v>3</v>
      </c>
    </row>
    <row r="38" spans="1:10" ht="24" x14ac:dyDescent="0.2">
      <c r="A38" s="13" t="s">
        <v>406</v>
      </c>
      <c r="B38" s="10" t="s">
        <v>364</v>
      </c>
      <c r="C38" s="10" t="s">
        <v>388</v>
      </c>
      <c r="D38" s="10" t="s">
        <v>118</v>
      </c>
      <c r="E38" s="10"/>
      <c r="F38" s="14">
        <f>F39+F41</f>
        <v>3741</v>
      </c>
    </row>
    <row r="39" spans="1:10" ht="50.25" customHeight="1" x14ac:dyDescent="0.2">
      <c r="A39" s="13" t="s">
        <v>405</v>
      </c>
      <c r="B39" s="10" t="s">
        <v>364</v>
      </c>
      <c r="C39" s="10" t="s">
        <v>388</v>
      </c>
      <c r="D39" s="10" t="s">
        <v>404</v>
      </c>
      <c r="E39" s="10"/>
      <c r="F39" s="14">
        <f>F40</f>
        <v>3015</v>
      </c>
    </row>
    <row r="40" spans="1:10" ht="49.5" customHeight="1" x14ac:dyDescent="0.2">
      <c r="A40" s="13" t="s">
        <v>112</v>
      </c>
      <c r="B40" s="10" t="s">
        <v>364</v>
      </c>
      <c r="C40" s="10" t="s">
        <v>388</v>
      </c>
      <c r="D40" s="10" t="s">
        <v>404</v>
      </c>
      <c r="E40" s="10" t="s">
        <v>111</v>
      </c>
      <c r="F40" s="14">
        <f>3531-516</f>
        <v>3015</v>
      </c>
    </row>
    <row r="41" spans="1:10" ht="52.5" customHeight="1" x14ac:dyDescent="0.2">
      <c r="A41" s="13" t="s">
        <v>403</v>
      </c>
      <c r="B41" s="10" t="s">
        <v>364</v>
      </c>
      <c r="C41" s="10" t="s">
        <v>388</v>
      </c>
      <c r="D41" s="10" t="s">
        <v>402</v>
      </c>
      <c r="E41" s="10"/>
      <c r="F41" s="14">
        <f>F42</f>
        <v>726</v>
      </c>
    </row>
    <row r="42" spans="1:10" ht="50.25" customHeight="1" x14ac:dyDescent="0.2">
      <c r="A42" s="13" t="s">
        <v>112</v>
      </c>
      <c r="B42" s="10" t="s">
        <v>364</v>
      </c>
      <c r="C42" s="10" t="s">
        <v>388</v>
      </c>
      <c r="D42" s="10" t="s">
        <v>402</v>
      </c>
      <c r="E42" s="10" t="s">
        <v>111</v>
      </c>
      <c r="F42" s="14">
        <f>655+71</f>
        <v>726</v>
      </c>
    </row>
    <row r="43" spans="1:10" ht="38.25" customHeight="1" x14ac:dyDescent="0.2">
      <c r="A43" s="13" t="s">
        <v>401</v>
      </c>
      <c r="B43" s="10" t="s">
        <v>364</v>
      </c>
      <c r="C43" s="10" t="s">
        <v>388</v>
      </c>
      <c r="D43" s="10" t="s">
        <v>400</v>
      </c>
      <c r="E43" s="10"/>
      <c r="F43" s="14">
        <f>F44+F46+F49+F52+F55</f>
        <v>2008</v>
      </c>
    </row>
    <row r="44" spans="1:10" ht="49.5" customHeight="1" x14ac:dyDescent="0.2">
      <c r="A44" s="13" t="s">
        <v>283</v>
      </c>
      <c r="B44" s="10" t="s">
        <v>364</v>
      </c>
      <c r="C44" s="10" t="s">
        <v>388</v>
      </c>
      <c r="D44" s="10" t="s">
        <v>282</v>
      </c>
      <c r="E44" s="10"/>
      <c r="F44" s="14">
        <f>F45</f>
        <v>45</v>
      </c>
    </row>
    <row r="45" spans="1:10" ht="24" x14ac:dyDescent="0.2">
      <c r="A45" s="13" t="s">
        <v>29</v>
      </c>
      <c r="B45" s="10" t="s">
        <v>364</v>
      </c>
      <c r="C45" s="10" t="s">
        <v>388</v>
      </c>
      <c r="D45" s="10" t="s">
        <v>282</v>
      </c>
      <c r="E45" s="10" t="s">
        <v>25</v>
      </c>
      <c r="F45" s="14">
        <v>45</v>
      </c>
    </row>
    <row r="46" spans="1:10" ht="36" x14ac:dyDescent="0.2">
      <c r="A46" s="13" t="s">
        <v>399</v>
      </c>
      <c r="B46" s="10" t="s">
        <v>364</v>
      </c>
      <c r="C46" s="10" t="s">
        <v>388</v>
      </c>
      <c r="D46" s="10" t="s">
        <v>398</v>
      </c>
      <c r="E46" s="10"/>
      <c r="F46" s="14">
        <f>F47+F48</f>
        <v>683</v>
      </c>
    </row>
    <row r="47" spans="1:10" ht="51" customHeight="1" x14ac:dyDescent="0.2">
      <c r="A47" s="13" t="s">
        <v>112</v>
      </c>
      <c r="B47" s="10" t="s">
        <v>364</v>
      </c>
      <c r="C47" s="10" t="s">
        <v>388</v>
      </c>
      <c r="D47" s="10" t="s">
        <v>398</v>
      </c>
      <c r="E47" s="10" t="s">
        <v>111</v>
      </c>
      <c r="F47" s="14">
        <f>582+44</f>
        <v>626</v>
      </c>
      <c r="G47" s="2">
        <v>44</v>
      </c>
    </row>
    <row r="48" spans="1:10" ht="26.25" customHeight="1" x14ac:dyDescent="0.2">
      <c r="A48" s="13" t="s">
        <v>29</v>
      </c>
      <c r="B48" s="10" t="s">
        <v>364</v>
      </c>
      <c r="C48" s="10" t="s">
        <v>388</v>
      </c>
      <c r="D48" s="10" t="s">
        <v>398</v>
      </c>
      <c r="E48" s="10" t="s">
        <v>25</v>
      </c>
      <c r="F48" s="14">
        <f>56-5+6</f>
        <v>57</v>
      </c>
      <c r="G48" s="2">
        <v>6</v>
      </c>
    </row>
    <row r="49" spans="1:7" ht="78" customHeight="1" x14ac:dyDescent="0.2">
      <c r="A49" s="13" t="s">
        <v>397</v>
      </c>
      <c r="B49" s="10" t="s">
        <v>364</v>
      </c>
      <c r="C49" s="10" t="s">
        <v>388</v>
      </c>
      <c r="D49" s="10" t="s">
        <v>396</v>
      </c>
      <c r="E49" s="10"/>
      <c r="F49" s="14">
        <f>F50+F51</f>
        <v>631</v>
      </c>
    </row>
    <row r="50" spans="1:7" ht="48" x14ac:dyDescent="0.2">
      <c r="A50" s="13" t="s">
        <v>112</v>
      </c>
      <c r="B50" s="10" t="s">
        <v>364</v>
      </c>
      <c r="C50" s="10" t="s">
        <v>388</v>
      </c>
      <c r="D50" s="10" t="s">
        <v>396</v>
      </c>
      <c r="E50" s="10" t="s">
        <v>111</v>
      </c>
      <c r="F50" s="14">
        <v>586</v>
      </c>
    </row>
    <row r="51" spans="1:7" ht="24" customHeight="1" x14ac:dyDescent="0.2">
      <c r="A51" s="13" t="s">
        <v>29</v>
      </c>
      <c r="B51" s="10" t="s">
        <v>364</v>
      </c>
      <c r="C51" s="10" t="s">
        <v>388</v>
      </c>
      <c r="D51" s="10" t="s">
        <v>396</v>
      </c>
      <c r="E51" s="10" t="s">
        <v>25</v>
      </c>
      <c r="F51" s="14">
        <v>45</v>
      </c>
    </row>
    <row r="52" spans="1:7" ht="39" customHeight="1" x14ac:dyDescent="0.2">
      <c r="A52" s="13" t="s">
        <v>395</v>
      </c>
      <c r="B52" s="10" t="s">
        <v>364</v>
      </c>
      <c r="C52" s="10" t="s">
        <v>388</v>
      </c>
      <c r="D52" s="10" t="s">
        <v>393</v>
      </c>
      <c r="E52" s="10"/>
      <c r="F52" s="14">
        <f>F53+F54</f>
        <v>566</v>
      </c>
    </row>
    <row r="53" spans="1:7" ht="48" x14ac:dyDescent="0.2">
      <c r="A53" s="13" t="s">
        <v>394</v>
      </c>
      <c r="B53" s="10" t="s">
        <v>364</v>
      </c>
      <c r="C53" s="10" t="s">
        <v>388</v>
      </c>
      <c r="D53" s="10" t="s">
        <v>393</v>
      </c>
      <c r="E53" s="10" t="s">
        <v>111</v>
      </c>
      <c r="F53" s="14">
        <v>516</v>
      </c>
    </row>
    <row r="54" spans="1:7" ht="25.5" customHeight="1" x14ac:dyDescent="0.2">
      <c r="A54" s="13" t="s">
        <v>29</v>
      </c>
      <c r="B54" s="10" t="s">
        <v>364</v>
      </c>
      <c r="C54" s="10" t="s">
        <v>388</v>
      </c>
      <c r="D54" s="10" t="s">
        <v>393</v>
      </c>
      <c r="E54" s="10" t="s">
        <v>25</v>
      </c>
      <c r="F54" s="14">
        <v>50</v>
      </c>
    </row>
    <row r="55" spans="1:7" ht="52.5" customHeight="1" x14ac:dyDescent="0.2">
      <c r="A55" s="13" t="s">
        <v>433</v>
      </c>
      <c r="B55" s="10" t="s">
        <v>364</v>
      </c>
      <c r="C55" s="10" t="s">
        <v>388</v>
      </c>
      <c r="D55" s="10" t="s">
        <v>392</v>
      </c>
      <c r="E55" s="10"/>
      <c r="F55" s="14">
        <f>F56</f>
        <v>83</v>
      </c>
    </row>
    <row r="56" spans="1:7" ht="25.5" customHeight="1" x14ac:dyDescent="0.2">
      <c r="A56" s="13" t="s">
        <v>29</v>
      </c>
      <c r="B56" s="10" t="s">
        <v>364</v>
      </c>
      <c r="C56" s="10" t="s">
        <v>388</v>
      </c>
      <c r="D56" s="10" t="s">
        <v>392</v>
      </c>
      <c r="E56" s="10" t="s">
        <v>25</v>
      </c>
      <c r="F56" s="14">
        <f>82+1</f>
        <v>83</v>
      </c>
      <c r="G56" s="2">
        <v>1</v>
      </c>
    </row>
    <row r="57" spans="1:7" ht="25.5" customHeight="1" x14ac:dyDescent="0.2">
      <c r="A57" s="13" t="s">
        <v>73</v>
      </c>
      <c r="B57" s="10" t="s">
        <v>364</v>
      </c>
      <c r="C57" s="10" t="s">
        <v>388</v>
      </c>
      <c r="D57" s="10" t="s">
        <v>72</v>
      </c>
      <c r="E57" s="10"/>
      <c r="F57" s="14">
        <f>F58</f>
        <v>631</v>
      </c>
    </row>
    <row r="58" spans="1:7" ht="12.75" customHeight="1" x14ac:dyDescent="0.2">
      <c r="A58" s="13" t="s">
        <v>65</v>
      </c>
      <c r="B58" s="10" t="s">
        <v>364</v>
      </c>
      <c r="C58" s="10" t="s">
        <v>388</v>
      </c>
      <c r="D58" s="10" t="s">
        <v>64</v>
      </c>
      <c r="E58" s="10"/>
      <c r="F58" s="14">
        <f>F59</f>
        <v>631</v>
      </c>
    </row>
    <row r="59" spans="1:7" ht="25.5" customHeight="1" x14ac:dyDescent="0.2">
      <c r="A59" s="13" t="s">
        <v>391</v>
      </c>
      <c r="B59" s="10" t="s">
        <v>364</v>
      </c>
      <c r="C59" s="10" t="s">
        <v>388</v>
      </c>
      <c r="D59" s="10" t="s">
        <v>390</v>
      </c>
      <c r="E59" s="10"/>
      <c r="F59" s="14">
        <f>F60</f>
        <v>631</v>
      </c>
    </row>
    <row r="60" spans="1:7" ht="63.75" customHeight="1" x14ac:dyDescent="0.2">
      <c r="A60" s="13" t="s">
        <v>389</v>
      </c>
      <c r="B60" s="10" t="s">
        <v>364</v>
      </c>
      <c r="C60" s="10" t="s">
        <v>388</v>
      </c>
      <c r="D60" s="10" t="s">
        <v>387</v>
      </c>
      <c r="E60" s="10"/>
      <c r="F60" s="14">
        <f>F61+F62</f>
        <v>631</v>
      </c>
    </row>
    <row r="61" spans="1:7" ht="51" customHeight="1" x14ac:dyDescent="0.2">
      <c r="A61" s="13" t="s">
        <v>112</v>
      </c>
      <c r="B61" s="10" t="s">
        <v>364</v>
      </c>
      <c r="C61" s="10" t="s">
        <v>388</v>
      </c>
      <c r="D61" s="10" t="s">
        <v>387</v>
      </c>
      <c r="E61" s="10" t="s">
        <v>111</v>
      </c>
      <c r="F61" s="14">
        <v>586</v>
      </c>
    </row>
    <row r="62" spans="1:7" ht="25.5" customHeight="1" x14ac:dyDescent="0.2">
      <c r="A62" s="13" t="s">
        <v>29</v>
      </c>
      <c r="B62" s="10" t="s">
        <v>364</v>
      </c>
      <c r="C62" s="10" t="s">
        <v>388</v>
      </c>
      <c r="D62" s="10" t="s">
        <v>387</v>
      </c>
      <c r="E62" s="10" t="s">
        <v>25</v>
      </c>
      <c r="F62" s="14">
        <v>45</v>
      </c>
    </row>
    <row r="63" spans="1:7" ht="14.25" customHeight="1" x14ac:dyDescent="0.2">
      <c r="A63" s="29" t="s">
        <v>386</v>
      </c>
      <c r="B63" s="27" t="s">
        <v>364</v>
      </c>
      <c r="C63" s="27" t="s">
        <v>384</v>
      </c>
      <c r="D63" s="27"/>
      <c r="E63" s="27"/>
      <c r="F63" s="28">
        <f>F64</f>
        <v>14</v>
      </c>
    </row>
    <row r="64" spans="1:7" ht="14.25" customHeight="1" x14ac:dyDescent="0.2">
      <c r="A64" s="29" t="s">
        <v>47</v>
      </c>
      <c r="B64" s="27" t="s">
        <v>364</v>
      </c>
      <c r="C64" s="27" t="s">
        <v>384</v>
      </c>
      <c r="D64" s="27" t="s">
        <v>48</v>
      </c>
      <c r="E64" s="27"/>
      <c r="F64" s="28">
        <f>F65</f>
        <v>14</v>
      </c>
    </row>
    <row r="65" spans="1:6" ht="14.25" customHeight="1" x14ac:dyDescent="0.2">
      <c r="A65" s="13" t="s">
        <v>47</v>
      </c>
      <c r="B65" s="10" t="s">
        <v>364</v>
      </c>
      <c r="C65" s="10" t="s">
        <v>384</v>
      </c>
      <c r="D65" s="10" t="s">
        <v>46</v>
      </c>
      <c r="E65" s="10"/>
      <c r="F65" s="14">
        <f>F66</f>
        <v>14</v>
      </c>
    </row>
    <row r="66" spans="1:6" ht="50.25" customHeight="1" x14ac:dyDescent="0.2">
      <c r="A66" s="15" t="s">
        <v>385</v>
      </c>
      <c r="B66" s="10" t="s">
        <v>364</v>
      </c>
      <c r="C66" s="10" t="s">
        <v>384</v>
      </c>
      <c r="D66" s="10" t="s">
        <v>383</v>
      </c>
      <c r="E66" s="10"/>
      <c r="F66" s="14">
        <f>F67</f>
        <v>14</v>
      </c>
    </row>
    <row r="67" spans="1:6" ht="26.25" customHeight="1" x14ac:dyDescent="0.2">
      <c r="A67" s="13" t="s">
        <v>29</v>
      </c>
      <c r="B67" s="10" t="s">
        <v>364</v>
      </c>
      <c r="C67" s="10" t="s">
        <v>384</v>
      </c>
      <c r="D67" s="10" t="s">
        <v>383</v>
      </c>
      <c r="E67" s="10" t="s">
        <v>25</v>
      </c>
      <c r="F67" s="14">
        <f>16-2</f>
        <v>14</v>
      </c>
    </row>
    <row r="68" spans="1:6" ht="37.5" customHeight="1" x14ac:dyDescent="0.2">
      <c r="A68" s="29" t="s">
        <v>382</v>
      </c>
      <c r="B68" s="27" t="s">
        <v>364</v>
      </c>
      <c r="C68" s="27" t="s">
        <v>377</v>
      </c>
      <c r="D68" s="27"/>
      <c r="E68" s="27"/>
      <c r="F68" s="28">
        <f>F69</f>
        <v>16781</v>
      </c>
    </row>
    <row r="69" spans="1:6" ht="39" customHeight="1" x14ac:dyDescent="0.2">
      <c r="A69" s="29" t="s">
        <v>12</v>
      </c>
      <c r="B69" s="27" t="s">
        <v>364</v>
      </c>
      <c r="C69" s="27" t="s">
        <v>377</v>
      </c>
      <c r="D69" s="27" t="s">
        <v>11</v>
      </c>
      <c r="E69" s="27"/>
      <c r="F69" s="28">
        <f>F70+F79</f>
        <v>16781</v>
      </c>
    </row>
    <row r="70" spans="1:6" ht="24" x14ac:dyDescent="0.2">
      <c r="A70" s="13" t="s">
        <v>172</v>
      </c>
      <c r="B70" s="10" t="s">
        <v>364</v>
      </c>
      <c r="C70" s="10" t="s">
        <v>377</v>
      </c>
      <c r="D70" s="10" t="s">
        <v>171</v>
      </c>
      <c r="E70" s="10"/>
      <c r="F70" s="14">
        <f>F71+F74+F77</f>
        <v>16735</v>
      </c>
    </row>
    <row r="71" spans="1:6" ht="24" x14ac:dyDescent="0.2">
      <c r="A71" s="13" t="s">
        <v>142</v>
      </c>
      <c r="B71" s="10" t="s">
        <v>364</v>
      </c>
      <c r="C71" s="10" t="s">
        <v>377</v>
      </c>
      <c r="D71" s="10" t="s">
        <v>169</v>
      </c>
      <c r="E71" s="10"/>
      <c r="F71" s="14">
        <f>F72+F73</f>
        <v>11264</v>
      </c>
    </row>
    <row r="72" spans="1:6" ht="51.75" customHeight="1" x14ac:dyDescent="0.2">
      <c r="A72" s="13" t="s">
        <v>112</v>
      </c>
      <c r="B72" s="10" t="s">
        <v>364</v>
      </c>
      <c r="C72" s="10" t="s">
        <v>377</v>
      </c>
      <c r="D72" s="10" t="s">
        <v>169</v>
      </c>
      <c r="E72" s="10" t="s">
        <v>111</v>
      </c>
      <c r="F72" s="14">
        <v>10852</v>
      </c>
    </row>
    <row r="73" spans="1:6" ht="24" x14ac:dyDescent="0.2">
      <c r="A73" s="13" t="s">
        <v>29</v>
      </c>
      <c r="B73" s="10" t="s">
        <v>364</v>
      </c>
      <c r="C73" s="10" t="s">
        <v>377</v>
      </c>
      <c r="D73" s="10" t="s">
        <v>169</v>
      </c>
      <c r="E73" s="10" t="s">
        <v>25</v>
      </c>
      <c r="F73" s="14">
        <f>352+60</f>
        <v>412</v>
      </c>
    </row>
    <row r="74" spans="1:6" ht="77.25" customHeight="1" x14ac:dyDescent="0.2">
      <c r="A74" s="13" t="s">
        <v>381</v>
      </c>
      <c r="B74" s="10" t="s">
        <v>364</v>
      </c>
      <c r="C74" s="10" t="s">
        <v>377</v>
      </c>
      <c r="D74" s="10" t="s">
        <v>380</v>
      </c>
      <c r="E74" s="10"/>
      <c r="F74" s="14">
        <f>F75+F76</f>
        <v>5118</v>
      </c>
    </row>
    <row r="75" spans="1:6" ht="48" x14ac:dyDescent="0.2">
      <c r="A75" s="13" t="s">
        <v>112</v>
      </c>
      <c r="B75" s="10" t="s">
        <v>364</v>
      </c>
      <c r="C75" s="10" t="s">
        <v>377</v>
      </c>
      <c r="D75" s="10" t="s">
        <v>380</v>
      </c>
      <c r="E75" s="10" t="s">
        <v>111</v>
      </c>
      <c r="F75" s="14">
        <f>4583+499</f>
        <v>5082</v>
      </c>
    </row>
    <row r="76" spans="1:6" ht="24" x14ac:dyDescent="0.2">
      <c r="A76" s="13" t="s">
        <v>29</v>
      </c>
      <c r="B76" s="10" t="s">
        <v>364</v>
      </c>
      <c r="C76" s="10" t="s">
        <v>377</v>
      </c>
      <c r="D76" s="10" t="s">
        <v>380</v>
      </c>
      <c r="E76" s="10" t="s">
        <v>25</v>
      </c>
      <c r="F76" s="14">
        <f>32+4</f>
        <v>36</v>
      </c>
    </row>
    <row r="77" spans="1:6" ht="48" x14ac:dyDescent="0.2">
      <c r="A77" s="13" t="s">
        <v>379</v>
      </c>
      <c r="B77" s="10" t="s">
        <v>364</v>
      </c>
      <c r="C77" s="10" t="s">
        <v>377</v>
      </c>
      <c r="D77" s="10" t="s">
        <v>378</v>
      </c>
      <c r="E77" s="10"/>
      <c r="F77" s="14">
        <f>F78</f>
        <v>353</v>
      </c>
    </row>
    <row r="78" spans="1:6" ht="24" x14ac:dyDescent="0.2">
      <c r="A78" s="13" t="s">
        <v>29</v>
      </c>
      <c r="B78" s="10" t="s">
        <v>364</v>
      </c>
      <c r="C78" s="10" t="s">
        <v>377</v>
      </c>
      <c r="D78" s="10" t="s">
        <v>378</v>
      </c>
      <c r="E78" s="10" t="s">
        <v>25</v>
      </c>
      <c r="F78" s="14">
        <v>353</v>
      </c>
    </row>
    <row r="79" spans="1:6" ht="24" x14ac:dyDescent="0.2">
      <c r="A79" s="13" t="s">
        <v>10</v>
      </c>
      <c r="B79" s="10" t="s">
        <v>364</v>
      </c>
      <c r="C79" s="10" t="s">
        <v>377</v>
      </c>
      <c r="D79" s="10" t="s">
        <v>9</v>
      </c>
      <c r="E79" s="10"/>
      <c r="F79" s="14">
        <f>F80</f>
        <v>46</v>
      </c>
    </row>
    <row r="80" spans="1:6" ht="50.25" customHeight="1" x14ac:dyDescent="0.2">
      <c r="A80" s="13" t="s">
        <v>6</v>
      </c>
      <c r="B80" s="10" t="s">
        <v>364</v>
      </c>
      <c r="C80" s="10" t="s">
        <v>377</v>
      </c>
      <c r="D80" s="10" t="s">
        <v>2</v>
      </c>
      <c r="E80" s="10"/>
      <c r="F80" s="14">
        <f>F81</f>
        <v>46</v>
      </c>
    </row>
    <row r="81" spans="1:10" ht="24" x14ac:dyDescent="0.2">
      <c r="A81" s="13" t="s">
        <v>29</v>
      </c>
      <c r="B81" s="10" t="s">
        <v>364</v>
      </c>
      <c r="C81" s="10" t="s">
        <v>377</v>
      </c>
      <c r="D81" s="10" t="s">
        <v>2</v>
      </c>
      <c r="E81" s="10" t="s">
        <v>25</v>
      </c>
      <c r="F81" s="14">
        <v>46</v>
      </c>
    </row>
    <row r="82" spans="1:10" x14ac:dyDescent="0.2">
      <c r="A82" s="29" t="s">
        <v>376</v>
      </c>
      <c r="B82" s="27" t="s">
        <v>364</v>
      </c>
      <c r="C82" s="27" t="s">
        <v>372</v>
      </c>
      <c r="D82" s="27"/>
      <c r="E82" s="27"/>
      <c r="F82" s="28">
        <f>F83</f>
        <v>851</v>
      </c>
    </row>
    <row r="83" spans="1:10" ht="40.5" customHeight="1" x14ac:dyDescent="0.2">
      <c r="A83" s="29" t="s">
        <v>12</v>
      </c>
      <c r="B83" s="27" t="s">
        <v>364</v>
      </c>
      <c r="C83" s="27" t="s">
        <v>372</v>
      </c>
      <c r="D83" s="27" t="s">
        <v>11</v>
      </c>
      <c r="E83" s="27"/>
      <c r="F83" s="28">
        <f>F84</f>
        <v>851</v>
      </c>
    </row>
    <row r="84" spans="1:10" ht="24" x14ac:dyDescent="0.2">
      <c r="A84" s="13" t="s">
        <v>375</v>
      </c>
      <c r="B84" s="10" t="s">
        <v>364</v>
      </c>
      <c r="C84" s="10" t="s">
        <v>372</v>
      </c>
      <c r="D84" s="10" t="s">
        <v>374</v>
      </c>
      <c r="E84" s="10"/>
      <c r="F84" s="14">
        <f>F85</f>
        <v>851</v>
      </c>
    </row>
    <row r="85" spans="1:10" ht="28.5" customHeight="1" x14ac:dyDescent="0.2">
      <c r="A85" s="13" t="s">
        <v>373</v>
      </c>
      <c r="B85" s="10" t="s">
        <v>364</v>
      </c>
      <c r="C85" s="10" t="s">
        <v>372</v>
      </c>
      <c r="D85" s="10" t="s">
        <v>371</v>
      </c>
      <c r="E85" s="10"/>
      <c r="F85" s="14">
        <f>F86</f>
        <v>851</v>
      </c>
    </row>
    <row r="86" spans="1:10" x14ac:dyDescent="0.2">
      <c r="A86" s="13" t="s">
        <v>158</v>
      </c>
      <c r="B86" s="10" t="s">
        <v>364</v>
      </c>
      <c r="C86" s="10" t="s">
        <v>372</v>
      </c>
      <c r="D86" s="10" t="s">
        <v>371</v>
      </c>
      <c r="E86" s="10" t="s">
        <v>156</v>
      </c>
      <c r="F86" s="14">
        <f>300+700-50-50-49</f>
        <v>851</v>
      </c>
      <c r="G86" s="2">
        <v>-50</v>
      </c>
      <c r="J86" s="2">
        <v>-49</v>
      </c>
    </row>
    <row r="87" spans="1:10" s="32" customFormat="1" ht="15" customHeight="1" x14ac:dyDescent="0.15">
      <c r="A87" s="29" t="s">
        <v>370</v>
      </c>
      <c r="B87" s="27" t="s">
        <v>364</v>
      </c>
      <c r="C87" s="27" t="s">
        <v>363</v>
      </c>
      <c r="D87" s="27"/>
      <c r="E87" s="27"/>
      <c r="F87" s="28">
        <f>F88+F103+F97</f>
        <v>41735</v>
      </c>
    </row>
    <row r="88" spans="1:10" ht="12.75" customHeight="1" x14ac:dyDescent="0.2">
      <c r="A88" s="29" t="s">
        <v>47</v>
      </c>
      <c r="B88" s="27" t="s">
        <v>364</v>
      </c>
      <c r="C88" s="27" t="s">
        <v>363</v>
      </c>
      <c r="D88" s="27" t="s">
        <v>48</v>
      </c>
      <c r="E88" s="27"/>
      <c r="F88" s="28">
        <f>F89</f>
        <v>39822</v>
      </c>
    </row>
    <row r="89" spans="1:10" ht="12.75" customHeight="1" x14ac:dyDescent="0.2">
      <c r="A89" s="13" t="s">
        <v>47</v>
      </c>
      <c r="B89" s="10" t="s">
        <v>364</v>
      </c>
      <c r="C89" s="10" t="s">
        <v>363</v>
      </c>
      <c r="D89" s="10" t="s">
        <v>46</v>
      </c>
      <c r="E89" s="10"/>
      <c r="F89" s="14">
        <f>F90+F92+F95</f>
        <v>39822</v>
      </c>
    </row>
    <row r="90" spans="1:10" ht="24.75" customHeight="1" x14ac:dyDescent="0.2">
      <c r="A90" s="13" t="s">
        <v>113</v>
      </c>
      <c r="B90" s="10" t="s">
        <v>364</v>
      </c>
      <c r="C90" s="10" t="s">
        <v>363</v>
      </c>
      <c r="D90" s="10" t="s">
        <v>108</v>
      </c>
      <c r="E90" s="10"/>
      <c r="F90" s="14">
        <f>F91</f>
        <v>39086</v>
      </c>
    </row>
    <row r="91" spans="1:10" ht="26.25" customHeight="1" x14ac:dyDescent="0.2">
      <c r="A91" s="13" t="s">
        <v>44</v>
      </c>
      <c r="B91" s="10" t="s">
        <v>364</v>
      </c>
      <c r="C91" s="10" t="s">
        <v>363</v>
      </c>
      <c r="D91" s="10" t="s">
        <v>108</v>
      </c>
      <c r="E91" s="10" t="s">
        <v>41</v>
      </c>
      <c r="F91" s="14">
        <f>34803+1000-1000+4126+217-434+374</f>
        <v>39086</v>
      </c>
      <c r="G91" s="2">
        <f>217-434</f>
        <v>-217</v>
      </c>
    </row>
    <row r="92" spans="1:10" ht="15" customHeight="1" x14ac:dyDescent="0.2">
      <c r="A92" s="15" t="s">
        <v>369</v>
      </c>
      <c r="B92" s="10" t="s">
        <v>364</v>
      </c>
      <c r="C92" s="10" t="s">
        <v>363</v>
      </c>
      <c r="D92" s="10" t="s">
        <v>368</v>
      </c>
      <c r="E92" s="10"/>
      <c r="F92" s="14">
        <f>F93+F94</f>
        <v>132</v>
      </c>
    </row>
    <row r="93" spans="1:10" ht="29.25" customHeight="1" x14ac:dyDescent="0.2">
      <c r="A93" s="15" t="s">
        <v>29</v>
      </c>
      <c r="B93" s="10" t="s">
        <v>364</v>
      </c>
      <c r="C93" s="10" t="s">
        <v>363</v>
      </c>
      <c r="D93" s="10" t="s">
        <v>368</v>
      </c>
      <c r="E93" s="10" t="s">
        <v>25</v>
      </c>
      <c r="F93" s="14">
        <f>120+11</f>
        <v>131</v>
      </c>
      <c r="G93" s="2">
        <v>11</v>
      </c>
    </row>
    <row r="94" spans="1:10" ht="12" customHeight="1" x14ac:dyDescent="0.2">
      <c r="A94" s="13" t="s">
        <v>158</v>
      </c>
      <c r="B94" s="10" t="s">
        <v>364</v>
      </c>
      <c r="C94" s="10" t="s">
        <v>363</v>
      </c>
      <c r="D94" s="10" t="s">
        <v>368</v>
      </c>
      <c r="E94" s="10" t="s">
        <v>156</v>
      </c>
      <c r="F94" s="14">
        <f>1</f>
        <v>1</v>
      </c>
      <c r="G94" s="2">
        <v>1</v>
      </c>
    </row>
    <row r="95" spans="1:10" ht="12" customHeight="1" x14ac:dyDescent="0.2">
      <c r="A95" s="13" t="s">
        <v>492</v>
      </c>
      <c r="B95" s="10" t="s">
        <v>364</v>
      </c>
      <c r="C95" s="10" t="s">
        <v>363</v>
      </c>
      <c r="D95" s="10" t="s">
        <v>493</v>
      </c>
      <c r="E95" s="10"/>
      <c r="F95" s="14">
        <f>F96</f>
        <v>604</v>
      </c>
    </row>
    <row r="96" spans="1:10" ht="27.75" customHeight="1" x14ac:dyDescent="0.2">
      <c r="A96" s="13" t="s">
        <v>29</v>
      </c>
      <c r="B96" s="10" t="s">
        <v>364</v>
      </c>
      <c r="C96" s="10" t="s">
        <v>363</v>
      </c>
      <c r="D96" s="10" t="s">
        <v>493</v>
      </c>
      <c r="E96" s="10" t="s">
        <v>25</v>
      </c>
      <c r="F96" s="14">
        <v>604</v>
      </c>
      <c r="G96" s="2">
        <v>604</v>
      </c>
    </row>
    <row r="97" spans="1:7" ht="24" x14ac:dyDescent="0.2">
      <c r="A97" s="29" t="s">
        <v>349</v>
      </c>
      <c r="B97" s="27" t="s">
        <v>364</v>
      </c>
      <c r="C97" s="27" t="s">
        <v>363</v>
      </c>
      <c r="D97" s="27" t="s">
        <v>348</v>
      </c>
      <c r="E97" s="27"/>
      <c r="F97" s="28">
        <f>F98</f>
        <v>410</v>
      </c>
    </row>
    <row r="98" spans="1:7" ht="24" x14ac:dyDescent="0.2">
      <c r="A98" s="13" t="s">
        <v>347</v>
      </c>
      <c r="B98" s="10" t="s">
        <v>364</v>
      </c>
      <c r="C98" s="10" t="s">
        <v>363</v>
      </c>
      <c r="D98" s="10" t="s">
        <v>346</v>
      </c>
      <c r="E98" s="10"/>
      <c r="F98" s="14">
        <f>F99+F101</f>
        <v>410</v>
      </c>
    </row>
    <row r="99" spans="1:7" ht="36" x14ac:dyDescent="0.2">
      <c r="A99" s="13" t="s">
        <v>432</v>
      </c>
      <c r="B99" s="10" t="s">
        <v>364</v>
      </c>
      <c r="C99" s="10" t="s">
        <v>363</v>
      </c>
      <c r="D99" s="10" t="s">
        <v>345</v>
      </c>
      <c r="E99" s="10"/>
      <c r="F99" s="14">
        <f>F100</f>
        <v>210</v>
      </c>
    </row>
    <row r="100" spans="1:7" x14ac:dyDescent="0.2">
      <c r="A100" s="13" t="s">
        <v>5</v>
      </c>
      <c r="B100" s="10" t="s">
        <v>364</v>
      </c>
      <c r="C100" s="10" t="s">
        <v>363</v>
      </c>
      <c r="D100" s="10" t="s">
        <v>345</v>
      </c>
      <c r="E100" s="10" t="s">
        <v>1</v>
      </c>
      <c r="F100" s="14">
        <v>210</v>
      </c>
      <c r="G100" s="2">
        <v>210</v>
      </c>
    </row>
    <row r="101" spans="1:7" x14ac:dyDescent="0.2">
      <c r="A101" s="13" t="s">
        <v>439</v>
      </c>
      <c r="B101" s="10" t="s">
        <v>364</v>
      </c>
      <c r="C101" s="10" t="s">
        <v>363</v>
      </c>
      <c r="D101" s="10" t="s">
        <v>440</v>
      </c>
      <c r="E101" s="10"/>
      <c r="F101" s="14">
        <f>F102</f>
        <v>200</v>
      </c>
    </row>
    <row r="102" spans="1:7" ht="24" x14ac:dyDescent="0.2">
      <c r="A102" s="13" t="s">
        <v>44</v>
      </c>
      <c r="B102" s="10" t="s">
        <v>364</v>
      </c>
      <c r="C102" s="10" t="s">
        <v>363</v>
      </c>
      <c r="D102" s="10" t="s">
        <v>440</v>
      </c>
      <c r="E102" s="10" t="s">
        <v>41</v>
      </c>
      <c r="F102" s="14">
        <v>200</v>
      </c>
      <c r="G102" s="2">
        <v>200</v>
      </c>
    </row>
    <row r="103" spans="1:7" ht="36.75" customHeight="1" x14ac:dyDescent="0.2">
      <c r="A103" s="29" t="s">
        <v>12</v>
      </c>
      <c r="B103" s="27" t="s">
        <v>364</v>
      </c>
      <c r="C103" s="27" t="s">
        <v>363</v>
      </c>
      <c r="D103" s="27" t="s">
        <v>11</v>
      </c>
      <c r="E103" s="27"/>
      <c r="F103" s="28">
        <f>F104</f>
        <v>1503</v>
      </c>
    </row>
    <row r="104" spans="1:7" ht="36" x14ac:dyDescent="0.2">
      <c r="A104" s="13" t="s">
        <v>367</v>
      </c>
      <c r="B104" s="10" t="s">
        <v>364</v>
      </c>
      <c r="C104" s="10" t="s">
        <v>363</v>
      </c>
      <c r="D104" s="10" t="s">
        <v>366</v>
      </c>
      <c r="E104" s="10"/>
      <c r="F104" s="14">
        <f>F105</f>
        <v>1503</v>
      </c>
    </row>
    <row r="105" spans="1:7" ht="24" x14ac:dyDescent="0.2">
      <c r="A105" s="13" t="s">
        <v>365</v>
      </c>
      <c r="B105" s="10" t="s">
        <v>364</v>
      </c>
      <c r="C105" s="10" t="s">
        <v>363</v>
      </c>
      <c r="D105" s="10" t="s">
        <v>362</v>
      </c>
      <c r="E105" s="10"/>
      <c r="F105" s="14">
        <f>F106</f>
        <v>1503</v>
      </c>
    </row>
    <row r="106" spans="1:7" x14ac:dyDescent="0.2">
      <c r="A106" s="13" t="s">
        <v>158</v>
      </c>
      <c r="B106" s="10" t="s">
        <v>364</v>
      </c>
      <c r="C106" s="10" t="s">
        <v>363</v>
      </c>
      <c r="D106" s="10" t="s">
        <v>362</v>
      </c>
      <c r="E106" s="10" t="s">
        <v>156</v>
      </c>
      <c r="F106" s="14">
        <f>300+1203</f>
        <v>1503</v>
      </c>
    </row>
    <row r="107" spans="1:7" ht="12" customHeight="1" x14ac:dyDescent="0.2">
      <c r="A107" s="29" t="s">
        <v>361</v>
      </c>
      <c r="B107" s="27" t="s">
        <v>358</v>
      </c>
      <c r="C107" s="27"/>
      <c r="D107" s="27"/>
      <c r="E107" s="27"/>
      <c r="F107" s="28">
        <f>F108</f>
        <v>15</v>
      </c>
    </row>
    <row r="108" spans="1:7" ht="14.25" customHeight="1" x14ac:dyDescent="0.2">
      <c r="A108" s="29" t="s">
        <v>360</v>
      </c>
      <c r="B108" s="27" t="s">
        <v>358</v>
      </c>
      <c r="C108" s="27" t="s">
        <v>357</v>
      </c>
      <c r="D108" s="27"/>
      <c r="E108" s="27"/>
      <c r="F108" s="28">
        <f>F109</f>
        <v>15</v>
      </c>
    </row>
    <row r="109" spans="1:7" ht="13.5" customHeight="1" x14ac:dyDescent="0.2">
      <c r="A109" s="29" t="s">
        <v>47</v>
      </c>
      <c r="B109" s="27" t="s">
        <v>358</v>
      </c>
      <c r="C109" s="27" t="s">
        <v>357</v>
      </c>
      <c r="D109" s="27" t="s">
        <v>48</v>
      </c>
      <c r="E109" s="27"/>
      <c r="F109" s="28">
        <f>F110</f>
        <v>15</v>
      </c>
    </row>
    <row r="110" spans="1:7" ht="13.5" customHeight="1" x14ac:dyDescent="0.2">
      <c r="A110" s="13" t="s">
        <v>47</v>
      </c>
      <c r="B110" s="10" t="s">
        <v>358</v>
      </c>
      <c r="C110" s="10" t="s">
        <v>357</v>
      </c>
      <c r="D110" s="10" t="s">
        <v>46</v>
      </c>
      <c r="E110" s="10"/>
      <c r="F110" s="14">
        <f>F111</f>
        <v>15</v>
      </c>
    </row>
    <row r="111" spans="1:7" ht="16.5" customHeight="1" x14ac:dyDescent="0.2">
      <c r="A111" s="13" t="s">
        <v>359</v>
      </c>
      <c r="B111" s="10" t="s">
        <v>358</v>
      </c>
      <c r="C111" s="10" t="s">
        <v>357</v>
      </c>
      <c r="D111" s="10" t="s">
        <v>356</v>
      </c>
      <c r="E111" s="10"/>
      <c r="F111" s="14">
        <f>F112</f>
        <v>15</v>
      </c>
    </row>
    <row r="112" spans="1:7" ht="23.25" customHeight="1" x14ac:dyDescent="0.2">
      <c r="A112" s="13" t="s">
        <v>29</v>
      </c>
      <c r="B112" s="10" t="s">
        <v>358</v>
      </c>
      <c r="C112" s="10" t="s">
        <v>357</v>
      </c>
      <c r="D112" s="10" t="s">
        <v>356</v>
      </c>
      <c r="E112" s="10" t="s">
        <v>25</v>
      </c>
      <c r="F112" s="14">
        <v>15</v>
      </c>
    </row>
    <row r="113" spans="1:6" ht="24" x14ac:dyDescent="0.2">
      <c r="A113" s="29" t="s">
        <v>355</v>
      </c>
      <c r="B113" s="27" t="s">
        <v>343</v>
      </c>
      <c r="C113" s="27"/>
      <c r="D113" s="27"/>
      <c r="E113" s="27"/>
      <c r="F113" s="28">
        <f>F123+F114</f>
        <v>2241</v>
      </c>
    </row>
    <row r="114" spans="1:6" x14ac:dyDescent="0.2">
      <c r="A114" s="29" t="s">
        <v>435</v>
      </c>
      <c r="B114" s="27" t="s">
        <v>343</v>
      </c>
      <c r="C114" s="27" t="s">
        <v>436</v>
      </c>
      <c r="D114" s="27"/>
      <c r="E114" s="27"/>
      <c r="F114" s="28">
        <f>F115+F119</f>
        <v>50</v>
      </c>
    </row>
    <row r="115" spans="1:6" x14ac:dyDescent="0.2">
      <c r="A115" s="29" t="s">
        <v>47</v>
      </c>
      <c r="B115" s="27" t="s">
        <v>343</v>
      </c>
      <c r="C115" s="27" t="s">
        <v>436</v>
      </c>
      <c r="D115" s="27" t="s">
        <v>48</v>
      </c>
      <c r="E115" s="27"/>
      <c r="F115" s="14">
        <f>F116</f>
        <v>50</v>
      </c>
    </row>
    <row r="116" spans="1:6" x14ac:dyDescent="0.2">
      <c r="A116" s="13" t="s">
        <v>47</v>
      </c>
      <c r="B116" s="10" t="s">
        <v>343</v>
      </c>
      <c r="C116" s="10" t="s">
        <v>436</v>
      </c>
      <c r="D116" s="10" t="s">
        <v>46</v>
      </c>
      <c r="E116" s="10"/>
      <c r="F116" s="14">
        <f>F117</f>
        <v>50</v>
      </c>
    </row>
    <row r="117" spans="1:6" x14ac:dyDescent="0.2">
      <c r="A117" s="13" t="s">
        <v>351</v>
      </c>
      <c r="B117" s="10" t="s">
        <v>343</v>
      </c>
      <c r="C117" s="10" t="s">
        <v>436</v>
      </c>
      <c r="D117" s="10" t="s">
        <v>350</v>
      </c>
      <c r="E117" s="10"/>
      <c r="F117" s="14">
        <f>F118</f>
        <v>50</v>
      </c>
    </row>
    <row r="118" spans="1:6" ht="24" x14ac:dyDescent="0.2">
      <c r="A118" s="13" t="s">
        <v>29</v>
      </c>
      <c r="B118" s="10" t="s">
        <v>343</v>
      </c>
      <c r="C118" s="10" t="s">
        <v>436</v>
      </c>
      <c r="D118" s="10" t="s">
        <v>350</v>
      </c>
      <c r="E118" s="10" t="s">
        <v>25</v>
      </c>
      <c r="F118" s="14">
        <v>50</v>
      </c>
    </row>
    <row r="119" spans="1:6" ht="40.5" hidden="1" customHeight="1" x14ac:dyDescent="0.2">
      <c r="A119" s="29" t="s">
        <v>12</v>
      </c>
      <c r="B119" s="27" t="s">
        <v>343</v>
      </c>
      <c r="C119" s="27" t="s">
        <v>436</v>
      </c>
      <c r="D119" s="27" t="s">
        <v>11</v>
      </c>
      <c r="E119" s="27"/>
      <c r="F119" s="28">
        <f>F120</f>
        <v>0</v>
      </c>
    </row>
    <row r="120" spans="1:6" ht="24" hidden="1" x14ac:dyDescent="0.2">
      <c r="A120" s="13" t="s">
        <v>375</v>
      </c>
      <c r="B120" s="10" t="s">
        <v>343</v>
      </c>
      <c r="C120" s="10" t="s">
        <v>436</v>
      </c>
      <c r="D120" s="10" t="s">
        <v>374</v>
      </c>
      <c r="E120" s="10"/>
      <c r="F120" s="14">
        <f>F121</f>
        <v>0</v>
      </c>
    </row>
    <row r="121" spans="1:6" ht="28.5" hidden="1" customHeight="1" x14ac:dyDescent="0.2">
      <c r="A121" s="13" t="s">
        <v>373</v>
      </c>
      <c r="B121" s="10" t="s">
        <v>343</v>
      </c>
      <c r="C121" s="10" t="s">
        <v>436</v>
      </c>
      <c r="D121" s="10" t="s">
        <v>371</v>
      </c>
      <c r="E121" s="10"/>
      <c r="F121" s="14">
        <f>F122</f>
        <v>0</v>
      </c>
    </row>
    <row r="122" spans="1:6" hidden="1" x14ac:dyDescent="0.2">
      <c r="A122" s="13" t="s">
        <v>5</v>
      </c>
      <c r="B122" s="10" t="s">
        <v>343</v>
      </c>
      <c r="C122" s="10" t="s">
        <v>436</v>
      </c>
      <c r="D122" s="10" t="s">
        <v>371</v>
      </c>
      <c r="E122" s="10" t="s">
        <v>1</v>
      </c>
      <c r="F122" s="14"/>
    </row>
    <row r="123" spans="1:6" ht="36" x14ac:dyDescent="0.2">
      <c r="A123" s="29" t="s">
        <v>354</v>
      </c>
      <c r="B123" s="27" t="s">
        <v>343</v>
      </c>
      <c r="C123" s="27" t="s">
        <v>342</v>
      </c>
      <c r="D123" s="27"/>
      <c r="E123" s="27"/>
      <c r="F123" s="28">
        <f>F124+F132+F138</f>
        <v>2191</v>
      </c>
    </row>
    <row r="124" spans="1:6" ht="15" customHeight="1" x14ac:dyDescent="0.2">
      <c r="A124" s="29" t="s">
        <v>47</v>
      </c>
      <c r="B124" s="27" t="s">
        <v>343</v>
      </c>
      <c r="C124" s="27" t="s">
        <v>342</v>
      </c>
      <c r="D124" s="27" t="s">
        <v>48</v>
      </c>
      <c r="E124" s="27"/>
      <c r="F124" s="28">
        <f>F125</f>
        <v>530</v>
      </c>
    </row>
    <row r="125" spans="1:6" x14ac:dyDescent="0.2">
      <c r="A125" s="13" t="s">
        <v>47</v>
      </c>
      <c r="B125" s="10" t="s">
        <v>343</v>
      </c>
      <c r="C125" s="10" t="s">
        <v>342</v>
      </c>
      <c r="D125" s="10" t="s">
        <v>46</v>
      </c>
      <c r="E125" s="10"/>
      <c r="F125" s="14">
        <f>F126+F128+F130</f>
        <v>530</v>
      </c>
    </row>
    <row r="126" spans="1:6" ht="24" x14ac:dyDescent="0.2">
      <c r="A126" s="13" t="s">
        <v>353</v>
      </c>
      <c r="B126" s="10" t="s">
        <v>343</v>
      </c>
      <c r="C126" s="10" t="s">
        <v>342</v>
      </c>
      <c r="D126" s="10" t="s">
        <v>352</v>
      </c>
      <c r="E126" s="10"/>
      <c r="F126" s="14">
        <f>F127</f>
        <v>150</v>
      </c>
    </row>
    <row r="127" spans="1:6" ht="24" customHeight="1" x14ac:dyDescent="0.2">
      <c r="A127" s="13" t="s">
        <v>29</v>
      </c>
      <c r="B127" s="10" t="s">
        <v>343</v>
      </c>
      <c r="C127" s="10" t="s">
        <v>342</v>
      </c>
      <c r="D127" s="10" t="s">
        <v>352</v>
      </c>
      <c r="E127" s="10" t="s">
        <v>25</v>
      </c>
      <c r="F127" s="14">
        <v>150</v>
      </c>
    </row>
    <row r="128" spans="1:6" hidden="1" x14ac:dyDescent="0.2">
      <c r="A128" s="13" t="s">
        <v>351</v>
      </c>
      <c r="B128" s="10" t="s">
        <v>343</v>
      </c>
      <c r="C128" s="10" t="s">
        <v>342</v>
      </c>
      <c r="D128" s="10" t="s">
        <v>350</v>
      </c>
      <c r="E128" s="10"/>
      <c r="F128" s="14">
        <f>F129</f>
        <v>0</v>
      </c>
    </row>
    <row r="129" spans="1:7" ht="24" hidden="1" x14ac:dyDescent="0.2">
      <c r="A129" s="13" t="s">
        <v>29</v>
      </c>
      <c r="B129" s="10" t="s">
        <v>343</v>
      </c>
      <c r="C129" s="10" t="s">
        <v>342</v>
      </c>
      <c r="D129" s="10" t="s">
        <v>350</v>
      </c>
      <c r="E129" s="10" t="s">
        <v>25</v>
      </c>
      <c r="F129" s="14">
        <f>50-50</f>
        <v>0</v>
      </c>
    </row>
    <row r="130" spans="1:7" ht="36" x14ac:dyDescent="0.2">
      <c r="A130" s="13" t="s">
        <v>437</v>
      </c>
      <c r="B130" s="10" t="s">
        <v>343</v>
      </c>
      <c r="C130" s="10" t="s">
        <v>342</v>
      </c>
      <c r="D130" s="10" t="s">
        <v>438</v>
      </c>
      <c r="E130" s="10"/>
      <c r="F130" s="14">
        <f>F131</f>
        <v>380</v>
      </c>
    </row>
    <row r="131" spans="1:7" ht="24" x14ac:dyDescent="0.2">
      <c r="A131" s="13" t="s">
        <v>29</v>
      </c>
      <c r="B131" s="10" t="s">
        <v>343</v>
      </c>
      <c r="C131" s="10" t="s">
        <v>342</v>
      </c>
      <c r="D131" s="10" t="s">
        <v>438</v>
      </c>
      <c r="E131" s="10" t="s">
        <v>25</v>
      </c>
      <c r="F131" s="14">
        <v>380</v>
      </c>
    </row>
    <row r="132" spans="1:7" ht="24" x14ac:dyDescent="0.2">
      <c r="A132" s="29" t="s">
        <v>349</v>
      </c>
      <c r="B132" s="27" t="s">
        <v>343</v>
      </c>
      <c r="C132" s="27" t="s">
        <v>342</v>
      </c>
      <c r="D132" s="27" t="s">
        <v>348</v>
      </c>
      <c r="E132" s="27"/>
      <c r="F132" s="28">
        <f>F133</f>
        <v>1561</v>
      </c>
    </row>
    <row r="133" spans="1:7" ht="24" x14ac:dyDescent="0.2">
      <c r="A133" s="13" t="s">
        <v>347</v>
      </c>
      <c r="B133" s="10" t="s">
        <v>343</v>
      </c>
      <c r="C133" s="10" t="s">
        <v>342</v>
      </c>
      <c r="D133" s="10" t="s">
        <v>346</v>
      </c>
      <c r="E133" s="10"/>
      <c r="F133" s="14">
        <f>F134+F136</f>
        <v>1561</v>
      </c>
    </row>
    <row r="134" spans="1:7" ht="36" hidden="1" x14ac:dyDescent="0.2">
      <c r="A134" s="13" t="s">
        <v>432</v>
      </c>
      <c r="B134" s="10" t="s">
        <v>343</v>
      </c>
      <c r="C134" s="10" t="s">
        <v>342</v>
      </c>
      <c r="D134" s="10" t="s">
        <v>345</v>
      </c>
      <c r="E134" s="10"/>
      <c r="F134" s="14">
        <f>F135</f>
        <v>0</v>
      </c>
    </row>
    <row r="135" spans="1:7" hidden="1" x14ac:dyDescent="0.2">
      <c r="A135" s="13" t="s">
        <v>5</v>
      </c>
      <c r="B135" s="10" t="s">
        <v>343</v>
      </c>
      <c r="C135" s="10" t="s">
        <v>342</v>
      </c>
      <c r="D135" s="10" t="s">
        <v>345</v>
      </c>
      <c r="E135" s="10" t="s">
        <v>1</v>
      </c>
      <c r="F135" s="14">
        <f>20+190-210</f>
        <v>0</v>
      </c>
      <c r="G135" s="2">
        <v>-210</v>
      </c>
    </row>
    <row r="136" spans="1:7" ht="38.25" customHeight="1" x14ac:dyDescent="0.2">
      <c r="A136" s="13" t="s">
        <v>344</v>
      </c>
      <c r="B136" s="10" t="s">
        <v>343</v>
      </c>
      <c r="C136" s="10" t="s">
        <v>342</v>
      </c>
      <c r="D136" s="10" t="s">
        <v>341</v>
      </c>
      <c r="E136" s="10"/>
      <c r="F136" s="14">
        <f>F137</f>
        <v>1561</v>
      </c>
    </row>
    <row r="137" spans="1:7" x14ac:dyDescent="0.2">
      <c r="A137" s="13" t="s">
        <v>5</v>
      </c>
      <c r="B137" s="10" t="s">
        <v>343</v>
      </c>
      <c r="C137" s="10" t="s">
        <v>342</v>
      </c>
      <c r="D137" s="10" t="s">
        <v>341</v>
      </c>
      <c r="E137" s="10" t="s">
        <v>1</v>
      </c>
      <c r="F137" s="14">
        <v>1561</v>
      </c>
    </row>
    <row r="138" spans="1:7" ht="40.5" customHeight="1" x14ac:dyDescent="0.2">
      <c r="A138" s="29" t="s">
        <v>12</v>
      </c>
      <c r="B138" s="27" t="s">
        <v>343</v>
      </c>
      <c r="C138" s="27" t="s">
        <v>342</v>
      </c>
      <c r="D138" s="27" t="s">
        <v>11</v>
      </c>
      <c r="E138" s="27"/>
      <c r="F138" s="28">
        <f>F139</f>
        <v>100</v>
      </c>
    </row>
    <row r="139" spans="1:7" ht="24" x14ac:dyDescent="0.2">
      <c r="A139" s="13" t="s">
        <v>375</v>
      </c>
      <c r="B139" s="10" t="s">
        <v>343</v>
      </c>
      <c r="C139" s="10" t="s">
        <v>342</v>
      </c>
      <c r="D139" s="10" t="s">
        <v>374</v>
      </c>
      <c r="E139" s="10"/>
      <c r="F139" s="14">
        <f>F140</f>
        <v>100</v>
      </c>
    </row>
    <row r="140" spans="1:7" ht="28.5" customHeight="1" x14ac:dyDescent="0.2">
      <c r="A140" s="13" t="s">
        <v>373</v>
      </c>
      <c r="B140" s="10" t="s">
        <v>343</v>
      </c>
      <c r="C140" s="10" t="s">
        <v>342</v>
      </c>
      <c r="D140" s="10" t="s">
        <v>371</v>
      </c>
      <c r="E140" s="10"/>
      <c r="F140" s="14">
        <f>F141</f>
        <v>100</v>
      </c>
    </row>
    <row r="141" spans="1:7" x14ac:dyDescent="0.2">
      <c r="A141" s="13" t="s">
        <v>5</v>
      </c>
      <c r="B141" s="10" t="s">
        <v>343</v>
      </c>
      <c r="C141" s="10" t="s">
        <v>342</v>
      </c>
      <c r="D141" s="10" t="s">
        <v>371</v>
      </c>
      <c r="E141" s="10" t="s">
        <v>1</v>
      </c>
      <c r="F141" s="14">
        <f>50+50</f>
        <v>100</v>
      </c>
      <c r="G141" s="2">
        <v>50</v>
      </c>
    </row>
    <row r="142" spans="1:7" ht="14.25" customHeight="1" x14ac:dyDescent="0.2">
      <c r="A142" s="29" t="s">
        <v>340</v>
      </c>
      <c r="B142" s="27" t="s">
        <v>292</v>
      </c>
      <c r="C142" s="27"/>
      <c r="D142" s="27"/>
      <c r="E142" s="27"/>
      <c r="F142" s="28">
        <f>F143+F152+F168+F216+F163</f>
        <v>208558</v>
      </c>
    </row>
    <row r="143" spans="1:7" ht="14.25" customHeight="1" x14ac:dyDescent="0.2">
      <c r="A143" s="29" t="s">
        <v>339</v>
      </c>
      <c r="B143" s="27" t="s">
        <v>292</v>
      </c>
      <c r="C143" s="27" t="s">
        <v>331</v>
      </c>
      <c r="D143" s="27"/>
      <c r="E143" s="27"/>
      <c r="F143" s="28">
        <f>F144+F148</f>
        <v>445</v>
      </c>
    </row>
    <row r="144" spans="1:7" ht="15" customHeight="1" x14ac:dyDescent="0.2">
      <c r="A144" s="29" t="s">
        <v>47</v>
      </c>
      <c r="B144" s="27" t="s">
        <v>292</v>
      </c>
      <c r="C144" s="27" t="s">
        <v>331</v>
      </c>
      <c r="D144" s="27" t="s">
        <v>48</v>
      </c>
      <c r="E144" s="27"/>
      <c r="F144" s="28">
        <f>F145</f>
        <v>340</v>
      </c>
    </row>
    <row r="145" spans="1:7" ht="15.75" customHeight="1" x14ac:dyDescent="0.2">
      <c r="A145" s="13" t="s">
        <v>47</v>
      </c>
      <c r="B145" s="10" t="s">
        <v>292</v>
      </c>
      <c r="C145" s="10" t="s">
        <v>331</v>
      </c>
      <c r="D145" s="10" t="s">
        <v>46</v>
      </c>
      <c r="E145" s="10"/>
      <c r="F145" s="14">
        <f>F146</f>
        <v>340</v>
      </c>
    </row>
    <row r="146" spans="1:7" ht="51.75" customHeight="1" x14ac:dyDescent="0.2">
      <c r="A146" s="13" t="s">
        <v>338</v>
      </c>
      <c r="B146" s="10" t="s">
        <v>292</v>
      </c>
      <c r="C146" s="10" t="s">
        <v>331</v>
      </c>
      <c r="D146" s="10" t="s">
        <v>337</v>
      </c>
      <c r="E146" s="10"/>
      <c r="F146" s="14">
        <f>F147</f>
        <v>340</v>
      </c>
    </row>
    <row r="147" spans="1:7" ht="24" customHeight="1" x14ac:dyDescent="0.2">
      <c r="A147" s="13" t="s">
        <v>29</v>
      </c>
      <c r="B147" s="10" t="s">
        <v>292</v>
      </c>
      <c r="C147" s="10" t="s">
        <v>331</v>
      </c>
      <c r="D147" s="10" t="s">
        <v>337</v>
      </c>
      <c r="E147" s="10" t="s">
        <v>25</v>
      </c>
      <c r="F147" s="14">
        <v>340</v>
      </c>
    </row>
    <row r="148" spans="1:7" ht="36" x14ac:dyDescent="0.2">
      <c r="A148" s="29" t="s">
        <v>336</v>
      </c>
      <c r="B148" s="27" t="s">
        <v>292</v>
      </c>
      <c r="C148" s="27" t="s">
        <v>331</v>
      </c>
      <c r="D148" s="27" t="s">
        <v>335</v>
      </c>
      <c r="E148" s="27"/>
      <c r="F148" s="28">
        <f>F149</f>
        <v>105</v>
      </c>
    </row>
    <row r="149" spans="1:7" ht="35.25" customHeight="1" x14ac:dyDescent="0.2">
      <c r="A149" s="13" t="s">
        <v>334</v>
      </c>
      <c r="B149" s="10" t="s">
        <v>292</v>
      </c>
      <c r="C149" s="10" t="s">
        <v>331</v>
      </c>
      <c r="D149" s="10" t="s">
        <v>333</v>
      </c>
      <c r="E149" s="10"/>
      <c r="F149" s="14">
        <f>F150</f>
        <v>105</v>
      </c>
    </row>
    <row r="150" spans="1:7" x14ac:dyDescent="0.2">
      <c r="A150" s="13" t="s">
        <v>332</v>
      </c>
      <c r="B150" s="10" t="s">
        <v>292</v>
      </c>
      <c r="C150" s="10" t="s">
        <v>331</v>
      </c>
      <c r="D150" s="10" t="s">
        <v>330</v>
      </c>
      <c r="E150" s="10"/>
      <c r="F150" s="14">
        <f>F151</f>
        <v>105</v>
      </c>
    </row>
    <row r="151" spans="1:7" ht="24" x14ac:dyDescent="0.2">
      <c r="A151" s="13" t="s">
        <v>29</v>
      </c>
      <c r="B151" s="10" t="s">
        <v>292</v>
      </c>
      <c r="C151" s="10" t="s">
        <v>331</v>
      </c>
      <c r="D151" s="10" t="s">
        <v>330</v>
      </c>
      <c r="E151" s="10" t="s">
        <v>25</v>
      </c>
      <c r="F151" s="14">
        <v>105</v>
      </c>
    </row>
    <row r="152" spans="1:7" s="32" customFormat="1" x14ac:dyDescent="0.15">
      <c r="A152" s="29" t="s">
        <v>329</v>
      </c>
      <c r="B152" s="27" t="s">
        <v>292</v>
      </c>
      <c r="C152" s="27" t="s">
        <v>327</v>
      </c>
      <c r="D152" s="27"/>
      <c r="E152" s="27"/>
      <c r="F152" s="28">
        <f>F153+F159</f>
        <v>60093</v>
      </c>
    </row>
    <row r="153" spans="1:7" x14ac:dyDescent="0.2">
      <c r="A153" s="29" t="s">
        <v>47</v>
      </c>
      <c r="B153" s="27" t="s">
        <v>292</v>
      </c>
      <c r="C153" s="27" t="s">
        <v>327</v>
      </c>
      <c r="D153" s="27" t="s">
        <v>48</v>
      </c>
      <c r="E153" s="27"/>
      <c r="F153" s="28">
        <f>F154</f>
        <v>8222</v>
      </c>
    </row>
    <row r="154" spans="1:7" x14ac:dyDescent="0.2">
      <c r="A154" s="13" t="s">
        <v>47</v>
      </c>
      <c r="B154" s="10" t="s">
        <v>292</v>
      </c>
      <c r="C154" s="10" t="s">
        <v>327</v>
      </c>
      <c r="D154" s="10" t="s">
        <v>46</v>
      </c>
      <c r="E154" s="10"/>
      <c r="F154" s="14">
        <f>F157+F155</f>
        <v>8222</v>
      </c>
    </row>
    <row r="155" spans="1:7" ht="24" x14ac:dyDescent="0.2">
      <c r="A155" s="13" t="s">
        <v>494</v>
      </c>
      <c r="B155" s="10" t="s">
        <v>292</v>
      </c>
      <c r="C155" s="10" t="s">
        <v>327</v>
      </c>
      <c r="D155" s="10" t="s">
        <v>495</v>
      </c>
      <c r="E155" s="10"/>
      <c r="F155" s="14">
        <f>F156</f>
        <v>8172</v>
      </c>
    </row>
    <row r="156" spans="1:7" ht="24" x14ac:dyDescent="0.2">
      <c r="A156" s="13" t="s">
        <v>29</v>
      </c>
      <c r="B156" s="10" t="s">
        <v>292</v>
      </c>
      <c r="C156" s="10" t="s">
        <v>327</v>
      </c>
      <c r="D156" s="10" t="s">
        <v>495</v>
      </c>
      <c r="E156" s="10" t="s">
        <v>25</v>
      </c>
      <c r="F156" s="14">
        <v>8172</v>
      </c>
      <c r="G156" s="2">
        <v>8172</v>
      </c>
    </row>
    <row r="157" spans="1:7" ht="27" customHeight="1" x14ac:dyDescent="0.2">
      <c r="A157" s="13" t="s">
        <v>328</v>
      </c>
      <c r="B157" s="10" t="s">
        <v>292</v>
      </c>
      <c r="C157" s="10" t="s">
        <v>327</v>
      </c>
      <c r="D157" s="10" t="s">
        <v>326</v>
      </c>
      <c r="E157" s="10"/>
      <c r="F157" s="14">
        <f>F158</f>
        <v>50</v>
      </c>
    </row>
    <row r="158" spans="1:7" ht="24" x14ac:dyDescent="0.2">
      <c r="A158" s="13" t="s">
        <v>29</v>
      </c>
      <c r="B158" s="10" t="s">
        <v>292</v>
      </c>
      <c r="C158" s="10" t="s">
        <v>327</v>
      </c>
      <c r="D158" s="10" t="s">
        <v>326</v>
      </c>
      <c r="E158" s="10" t="s">
        <v>25</v>
      </c>
      <c r="F158" s="14">
        <v>50</v>
      </c>
    </row>
    <row r="159" spans="1:7" ht="24" x14ac:dyDescent="0.2">
      <c r="A159" s="37" t="s">
        <v>496</v>
      </c>
      <c r="B159" s="10" t="s">
        <v>292</v>
      </c>
      <c r="C159" s="10" t="s">
        <v>327</v>
      </c>
      <c r="D159" s="27" t="s">
        <v>499</v>
      </c>
      <c r="E159" s="10"/>
      <c r="F159" s="14">
        <f>F160</f>
        <v>51871</v>
      </c>
    </row>
    <row r="160" spans="1:7" ht="36" x14ac:dyDescent="0.2">
      <c r="A160" s="11" t="s">
        <v>497</v>
      </c>
      <c r="B160" s="10" t="s">
        <v>292</v>
      </c>
      <c r="C160" s="10" t="s">
        <v>327</v>
      </c>
      <c r="D160" s="10" t="s">
        <v>500</v>
      </c>
      <c r="E160" s="10"/>
      <c r="F160" s="14">
        <f>F161</f>
        <v>51871</v>
      </c>
    </row>
    <row r="161" spans="1:10" ht="24" x14ac:dyDescent="0.2">
      <c r="A161" s="11" t="s">
        <v>498</v>
      </c>
      <c r="B161" s="10" t="s">
        <v>292</v>
      </c>
      <c r="C161" s="10" t="s">
        <v>327</v>
      </c>
      <c r="D161" s="10" t="s">
        <v>501</v>
      </c>
      <c r="E161" s="10"/>
      <c r="F161" s="14">
        <f>F162</f>
        <v>51871</v>
      </c>
    </row>
    <row r="162" spans="1:10" ht="24" x14ac:dyDescent="0.2">
      <c r="A162" s="11" t="s">
        <v>502</v>
      </c>
      <c r="B162" s="10" t="s">
        <v>292</v>
      </c>
      <c r="C162" s="10" t="s">
        <v>327</v>
      </c>
      <c r="D162" s="10" t="s">
        <v>501</v>
      </c>
      <c r="E162" s="10" t="s">
        <v>74</v>
      </c>
      <c r="F162" s="14">
        <f>15625+36246</f>
        <v>51871</v>
      </c>
      <c r="G162" s="2">
        <v>15625</v>
      </c>
      <c r="J162" s="2">
        <v>36246</v>
      </c>
    </row>
    <row r="163" spans="1:10" x14ac:dyDescent="0.2">
      <c r="A163" s="37" t="s">
        <v>533</v>
      </c>
      <c r="B163" s="27" t="s">
        <v>292</v>
      </c>
      <c r="C163" s="27" t="s">
        <v>535</v>
      </c>
      <c r="D163" s="27"/>
      <c r="E163" s="27"/>
      <c r="F163" s="28">
        <f>F164</f>
        <v>43</v>
      </c>
    </row>
    <row r="164" spans="1:10" x14ac:dyDescent="0.2">
      <c r="A164" s="37" t="s">
        <v>47</v>
      </c>
      <c r="B164" s="27" t="s">
        <v>292</v>
      </c>
      <c r="C164" s="27" t="s">
        <v>535</v>
      </c>
      <c r="D164" s="27" t="s">
        <v>48</v>
      </c>
      <c r="E164" s="27"/>
      <c r="F164" s="28">
        <f>F165</f>
        <v>43</v>
      </c>
    </row>
    <row r="165" spans="1:10" x14ac:dyDescent="0.2">
      <c r="A165" s="11" t="s">
        <v>47</v>
      </c>
      <c r="B165" s="10" t="s">
        <v>292</v>
      </c>
      <c r="C165" s="10" t="s">
        <v>535</v>
      </c>
      <c r="D165" s="10" t="s">
        <v>46</v>
      </c>
      <c r="E165" s="10"/>
      <c r="F165" s="14">
        <f>F166</f>
        <v>43</v>
      </c>
    </row>
    <row r="166" spans="1:10" ht="36" x14ac:dyDescent="0.2">
      <c r="A166" s="11" t="s">
        <v>534</v>
      </c>
      <c r="B166" s="10" t="s">
        <v>292</v>
      </c>
      <c r="C166" s="10" t="s">
        <v>535</v>
      </c>
      <c r="D166" s="10" t="s">
        <v>536</v>
      </c>
      <c r="E166" s="10"/>
      <c r="F166" s="14">
        <f>F167</f>
        <v>43</v>
      </c>
    </row>
    <row r="167" spans="1:10" ht="24" x14ac:dyDescent="0.2">
      <c r="A167" s="11" t="s">
        <v>29</v>
      </c>
      <c r="B167" s="10" t="s">
        <v>292</v>
      </c>
      <c r="C167" s="10" t="s">
        <v>535</v>
      </c>
      <c r="D167" s="10" t="s">
        <v>536</v>
      </c>
      <c r="E167" s="10" t="s">
        <v>25</v>
      </c>
      <c r="F167" s="14">
        <v>43</v>
      </c>
      <c r="J167" s="2">
        <v>43</v>
      </c>
    </row>
    <row r="168" spans="1:10" x14ac:dyDescent="0.2">
      <c r="A168" s="29" t="s">
        <v>325</v>
      </c>
      <c r="B168" s="27" t="s">
        <v>292</v>
      </c>
      <c r="C168" s="27" t="s">
        <v>307</v>
      </c>
      <c r="D168" s="27"/>
      <c r="E168" s="27"/>
      <c r="F168" s="28">
        <f>F173+F169</f>
        <v>140655</v>
      </c>
    </row>
    <row r="169" spans="1:10" ht="24" hidden="1" x14ac:dyDescent="0.2">
      <c r="A169" s="29" t="s">
        <v>349</v>
      </c>
      <c r="B169" s="27" t="s">
        <v>292</v>
      </c>
      <c r="C169" s="27" t="s">
        <v>307</v>
      </c>
      <c r="D169" s="27" t="s">
        <v>348</v>
      </c>
      <c r="E169" s="27"/>
      <c r="F169" s="28">
        <f>F170</f>
        <v>0</v>
      </c>
    </row>
    <row r="170" spans="1:10" ht="24" hidden="1" x14ac:dyDescent="0.2">
      <c r="A170" s="13" t="s">
        <v>347</v>
      </c>
      <c r="B170" s="10" t="s">
        <v>292</v>
      </c>
      <c r="C170" s="10" t="s">
        <v>307</v>
      </c>
      <c r="D170" s="10" t="s">
        <v>346</v>
      </c>
      <c r="E170" s="10"/>
      <c r="F170" s="14">
        <f>F171</f>
        <v>0</v>
      </c>
    </row>
    <row r="171" spans="1:10" hidden="1" x14ac:dyDescent="0.2">
      <c r="A171" s="13" t="s">
        <v>439</v>
      </c>
      <c r="B171" s="10" t="s">
        <v>292</v>
      </c>
      <c r="C171" s="10" t="s">
        <v>307</v>
      </c>
      <c r="D171" s="10" t="s">
        <v>440</v>
      </c>
      <c r="E171" s="10"/>
      <c r="F171" s="14">
        <f>F172</f>
        <v>0</v>
      </c>
    </row>
    <row r="172" spans="1:10" ht="24" hidden="1" x14ac:dyDescent="0.2">
      <c r="A172" s="13" t="s">
        <v>44</v>
      </c>
      <c r="B172" s="10" t="s">
        <v>292</v>
      </c>
      <c r="C172" s="10" t="s">
        <v>307</v>
      </c>
      <c r="D172" s="10" t="s">
        <v>440</v>
      </c>
      <c r="E172" s="10" t="s">
        <v>41</v>
      </c>
      <c r="F172" s="14">
        <f>200-200</f>
        <v>0</v>
      </c>
      <c r="G172" s="2">
        <v>-200</v>
      </c>
    </row>
    <row r="173" spans="1:10" ht="36" customHeight="1" x14ac:dyDescent="0.2">
      <c r="A173" s="29" t="s">
        <v>324</v>
      </c>
      <c r="B173" s="27" t="s">
        <v>292</v>
      </c>
      <c r="C173" s="27" t="s">
        <v>307</v>
      </c>
      <c r="D173" s="27" t="s">
        <v>323</v>
      </c>
      <c r="E173" s="27"/>
      <c r="F173" s="28">
        <f>F174+F180+F209</f>
        <v>140655</v>
      </c>
    </row>
    <row r="174" spans="1:10" ht="36" x14ac:dyDescent="0.2">
      <c r="A174" s="13" t="s">
        <v>322</v>
      </c>
      <c r="B174" s="10" t="s">
        <v>292</v>
      </c>
      <c r="C174" s="10" t="s">
        <v>307</v>
      </c>
      <c r="D174" s="10" t="s">
        <v>321</v>
      </c>
      <c r="E174" s="10"/>
      <c r="F174" s="14">
        <f>F175</f>
        <v>28034</v>
      </c>
    </row>
    <row r="175" spans="1:10" ht="38.25" customHeight="1" x14ac:dyDescent="0.2">
      <c r="A175" s="13" t="s">
        <v>320</v>
      </c>
      <c r="B175" s="10" t="s">
        <v>292</v>
      </c>
      <c r="C175" s="10" t="s">
        <v>307</v>
      </c>
      <c r="D175" s="10" t="s">
        <v>319</v>
      </c>
      <c r="E175" s="10"/>
      <c r="F175" s="14">
        <f>F176+F177</f>
        <v>28034</v>
      </c>
    </row>
    <row r="176" spans="1:10" ht="22.5" customHeight="1" x14ac:dyDescent="0.2">
      <c r="A176" s="13" t="s">
        <v>29</v>
      </c>
      <c r="B176" s="10" t="s">
        <v>292</v>
      </c>
      <c r="C176" s="10" t="s">
        <v>307</v>
      </c>
      <c r="D176" s="10" t="s">
        <v>319</v>
      </c>
      <c r="E176" s="10" t="s">
        <v>25</v>
      </c>
      <c r="F176" s="14">
        <f>28034-2135</f>
        <v>25899</v>
      </c>
      <c r="J176" s="2">
        <v>-2135</v>
      </c>
    </row>
    <row r="177" spans="1:10" ht="24" x14ac:dyDescent="0.2">
      <c r="A177" s="13" t="s">
        <v>76</v>
      </c>
      <c r="B177" s="10" t="s">
        <v>292</v>
      </c>
      <c r="C177" s="10" t="s">
        <v>307</v>
      </c>
      <c r="D177" s="10" t="s">
        <v>319</v>
      </c>
      <c r="E177" s="10" t="s">
        <v>74</v>
      </c>
      <c r="F177" s="14">
        <v>2135</v>
      </c>
      <c r="J177" s="2">
        <v>2135</v>
      </c>
    </row>
    <row r="178" spans="1:10" ht="24" hidden="1" x14ac:dyDescent="0.2">
      <c r="A178" s="13" t="s">
        <v>318</v>
      </c>
      <c r="B178" s="10" t="s">
        <v>292</v>
      </c>
      <c r="C178" s="10" t="s">
        <v>307</v>
      </c>
      <c r="D178" s="10" t="s">
        <v>317</v>
      </c>
      <c r="E178" s="10"/>
      <c r="F178" s="14"/>
    </row>
    <row r="179" spans="1:10" ht="24" hidden="1" x14ac:dyDescent="0.2">
      <c r="A179" s="13" t="s">
        <v>310</v>
      </c>
      <c r="B179" s="10" t="s">
        <v>292</v>
      </c>
      <c r="C179" s="10" t="s">
        <v>307</v>
      </c>
      <c r="D179" s="10" t="s">
        <v>317</v>
      </c>
      <c r="E179" s="10" t="s">
        <v>25</v>
      </c>
      <c r="F179" s="14">
        <v>0</v>
      </c>
    </row>
    <row r="180" spans="1:10" ht="37.5" customHeight="1" x14ac:dyDescent="0.2">
      <c r="A180" s="13" t="s">
        <v>316</v>
      </c>
      <c r="B180" s="10" t="s">
        <v>292</v>
      </c>
      <c r="C180" s="10" t="s">
        <v>307</v>
      </c>
      <c r="D180" s="10" t="s">
        <v>315</v>
      </c>
      <c r="E180" s="10"/>
      <c r="F180" s="14">
        <f>F183+F181+F187+F189+F191+F193+F195+F197+F199+F201+F203+F205+F207</f>
        <v>22054</v>
      </c>
    </row>
    <row r="181" spans="1:10" ht="37.5" customHeight="1" x14ac:dyDescent="0.2">
      <c r="A181" s="13" t="s">
        <v>441</v>
      </c>
      <c r="B181" s="10" t="s">
        <v>292</v>
      </c>
      <c r="C181" s="10" t="s">
        <v>307</v>
      </c>
      <c r="D181" s="10" t="s">
        <v>442</v>
      </c>
      <c r="E181" s="10"/>
      <c r="F181" s="14">
        <f>F182</f>
        <v>996</v>
      </c>
    </row>
    <row r="182" spans="1:10" ht="28.5" customHeight="1" x14ac:dyDescent="0.2">
      <c r="A182" s="13" t="s">
        <v>29</v>
      </c>
      <c r="B182" s="10" t="s">
        <v>292</v>
      </c>
      <c r="C182" s="10" t="s">
        <v>307</v>
      </c>
      <c r="D182" s="10" t="s">
        <v>442</v>
      </c>
      <c r="E182" s="10" t="s">
        <v>25</v>
      </c>
      <c r="F182" s="14">
        <v>996</v>
      </c>
    </row>
    <row r="183" spans="1:10" ht="24" hidden="1" x14ac:dyDescent="0.2">
      <c r="A183" s="13" t="s">
        <v>314</v>
      </c>
      <c r="B183" s="10" t="s">
        <v>292</v>
      </c>
      <c r="C183" s="10" t="s">
        <v>307</v>
      </c>
      <c r="D183" s="10" t="s">
        <v>313</v>
      </c>
      <c r="E183" s="10"/>
      <c r="F183" s="14">
        <f>F185+F186</f>
        <v>0</v>
      </c>
    </row>
    <row r="184" spans="1:10" ht="24" hidden="1" x14ac:dyDescent="0.2">
      <c r="A184" s="13" t="s">
        <v>310</v>
      </c>
      <c r="B184" s="10" t="s">
        <v>292</v>
      </c>
      <c r="C184" s="10" t="s">
        <v>307</v>
      </c>
      <c r="D184" s="10" t="s">
        <v>313</v>
      </c>
      <c r="E184" s="10" t="s">
        <v>25</v>
      </c>
      <c r="F184" s="14">
        <v>0</v>
      </c>
    </row>
    <row r="185" spans="1:10" hidden="1" x14ac:dyDescent="0.2">
      <c r="A185" s="13" t="s">
        <v>5</v>
      </c>
      <c r="B185" s="10" t="s">
        <v>292</v>
      </c>
      <c r="C185" s="10" t="s">
        <v>307</v>
      </c>
      <c r="D185" s="10" t="s">
        <v>313</v>
      </c>
      <c r="E185" s="10" t="s">
        <v>1</v>
      </c>
      <c r="F185" s="14">
        <f>9955-9955</f>
        <v>0</v>
      </c>
    </row>
    <row r="186" spans="1:10" ht="24" hidden="1" x14ac:dyDescent="0.2">
      <c r="A186" s="13" t="s">
        <v>44</v>
      </c>
      <c r="B186" s="10" t="s">
        <v>292</v>
      </c>
      <c r="C186" s="10" t="s">
        <v>307</v>
      </c>
      <c r="D186" s="10" t="s">
        <v>313</v>
      </c>
      <c r="E186" s="10" t="s">
        <v>41</v>
      </c>
      <c r="F186" s="14">
        <f>8495-8495</f>
        <v>0</v>
      </c>
    </row>
    <row r="187" spans="1:10" ht="24" x14ac:dyDescent="0.2">
      <c r="A187" s="13" t="s">
        <v>443</v>
      </c>
      <c r="B187" s="10" t="s">
        <v>292</v>
      </c>
      <c r="C187" s="10" t="s">
        <v>307</v>
      </c>
      <c r="D187" s="10" t="s">
        <v>454</v>
      </c>
      <c r="E187" s="10"/>
      <c r="F187" s="14">
        <f>F188</f>
        <v>1157</v>
      </c>
    </row>
    <row r="188" spans="1:10" ht="24" x14ac:dyDescent="0.2">
      <c r="A188" s="13" t="s">
        <v>44</v>
      </c>
      <c r="B188" s="10" t="s">
        <v>292</v>
      </c>
      <c r="C188" s="10" t="s">
        <v>307</v>
      </c>
      <c r="D188" s="10" t="s">
        <v>454</v>
      </c>
      <c r="E188" s="10" t="s">
        <v>41</v>
      </c>
      <c r="F188" s="14">
        <v>1157</v>
      </c>
    </row>
    <row r="189" spans="1:10" ht="24" x14ac:dyDescent="0.2">
      <c r="A189" s="13" t="s">
        <v>444</v>
      </c>
      <c r="B189" s="10" t="s">
        <v>292</v>
      </c>
      <c r="C189" s="10" t="s">
        <v>307</v>
      </c>
      <c r="D189" s="10" t="s">
        <v>455</v>
      </c>
      <c r="E189" s="10"/>
      <c r="F189" s="14">
        <f>F190</f>
        <v>2052</v>
      </c>
    </row>
    <row r="190" spans="1:10" ht="24" x14ac:dyDescent="0.2">
      <c r="A190" s="13" t="s">
        <v>44</v>
      </c>
      <c r="B190" s="10" t="s">
        <v>292</v>
      </c>
      <c r="C190" s="10" t="s">
        <v>307</v>
      </c>
      <c r="D190" s="10" t="s">
        <v>455</v>
      </c>
      <c r="E190" s="10" t="s">
        <v>41</v>
      </c>
      <c r="F190" s="14">
        <v>2052</v>
      </c>
    </row>
    <row r="191" spans="1:10" ht="24" x14ac:dyDescent="0.2">
      <c r="A191" s="13" t="s">
        <v>445</v>
      </c>
      <c r="B191" s="10" t="s">
        <v>292</v>
      </c>
      <c r="C191" s="10" t="s">
        <v>307</v>
      </c>
      <c r="D191" s="10" t="s">
        <v>456</v>
      </c>
      <c r="E191" s="10"/>
      <c r="F191" s="14">
        <f>F192</f>
        <v>699</v>
      </c>
    </row>
    <row r="192" spans="1:10" ht="24" x14ac:dyDescent="0.2">
      <c r="A192" s="13" t="s">
        <v>44</v>
      </c>
      <c r="B192" s="10" t="s">
        <v>292</v>
      </c>
      <c r="C192" s="10" t="s">
        <v>307</v>
      </c>
      <c r="D192" s="10" t="s">
        <v>456</v>
      </c>
      <c r="E192" s="10" t="s">
        <v>41</v>
      </c>
      <c r="F192" s="14">
        <v>699</v>
      </c>
    </row>
    <row r="193" spans="1:6" ht="24" x14ac:dyDescent="0.2">
      <c r="A193" s="13" t="s">
        <v>446</v>
      </c>
      <c r="B193" s="10" t="s">
        <v>292</v>
      </c>
      <c r="C193" s="10" t="s">
        <v>307</v>
      </c>
      <c r="D193" s="10" t="s">
        <v>457</v>
      </c>
      <c r="E193" s="10"/>
      <c r="F193" s="14">
        <f>F194</f>
        <v>334</v>
      </c>
    </row>
    <row r="194" spans="1:6" ht="24" x14ac:dyDescent="0.2">
      <c r="A194" s="13" t="s">
        <v>44</v>
      </c>
      <c r="B194" s="10" t="s">
        <v>292</v>
      </c>
      <c r="C194" s="10" t="s">
        <v>307</v>
      </c>
      <c r="D194" s="10" t="s">
        <v>457</v>
      </c>
      <c r="E194" s="10" t="s">
        <v>41</v>
      </c>
      <c r="F194" s="14">
        <v>334</v>
      </c>
    </row>
    <row r="195" spans="1:6" ht="24" x14ac:dyDescent="0.2">
      <c r="A195" s="13" t="s">
        <v>447</v>
      </c>
      <c r="B195" s="10" t="s">
        <v>292</v>
      </c>
      <c r="C195" s="10" t="s">
        <v>307</v>
      </c>
      <c r="D195" s="10" t="s">
        <v>458</v>
      </c>
      <c r="E195" s="10"/>
      <c r="F195" s="14">
        <f>F196</f>
        <v>418</v>
      </c>
    </row>
    <row r="196" spans="1:6" ht="24" x14ac:dyDescent="0.2">
      <c r="A196" s="13" t="s">
        <v>44</v>
      </c>
      <c r="B196" s="10" t="s">
        <v>292</v>
      </c>
      <c r="C196" s="10" t="s">
        <v>307</v>
      </c>
      <c r="D196" s="10" t="s">
        <v>458</v>
      </c>
      <c r="E196" s="10" t="s">
        <v>41</v>
      </c>
      <c r="F196" s="14">
        <v>418</v>
      </c>
    </row>
    <row r="197" spans="1:6" ht="24" x14ac:dyDescent="0.2">
      <c r="A197" s="13" t="s">
        <v>448</v>
      </c>
      <c r="B197" s="10" t="s">
        <v>292</v>
      </c>
      <c r="C197" s="10" t="s">
        <v>307</v>
      </c>
      <c r="D197" s="10" t="s">
        <v>459</v>
      </c>
      <c r="E197" s="10"/>
      <c r="F197" s="14">
        <f>F198</f>
        <v>501</v>
      </c>
    </row>
    <row r="198" spans="1:6" ht="24" x14ac:dyDescent="0.2">
      <c r="A198" s="13" t="s">
        <v>44</v>
      </c>
      <c r="B198" s="10" t="s">
        <v>292</v>
      </c>
      <c r="C198" s="10" t="s">
        <v>307</v>
      </c>
      <c r="D198" s="10" t="s">
        <v>459</v>
      </c>
      <c r="E198" s="10" t="s">
        <v>41</v>
      </c>
      <c r="F198" s="14">
        <v>501</v>
      </c>
    </row>
    <row r="199" spans="1:6" ht="24" x14ac:dyDescent="0.2">
      <c r="A199" s="13" t="s">
        <v>449</v>
      </c>
      <c r="B199" s="10" t="s">
        <v>292</v>
      </c>
      <c r="C199" s="10" t="s">
        <v>307</v>
      </c>
      <c r="D199" s="10" t="s">
        <v>460</v>
      </c>
      <c r="E199" s="10"/>
      <c r="F199" s="14">
        <f>F200</f>
        <v>6207</v>
      </c>
    </row>
    <row r="200" spans="1:6" ht="24" x14ac:dyDescent="0.2">
      <c r="A200" s="13" t="s">
        <v>44</v>
      </c>
      <c r="B200" s="10" t="s">
        <v>292</v>
      </c>
      <c r="C200" s="10" t="s">
        <v>307</v>
      </c>
      <c r="D200" s="10" t="s">
        <v>460</v>
      </c>
      <c r="E200" s="10" t="s">
        <v>41</v>
      </c>
      <c r="F200" s="14">
        <v>6207</v>
      </c>
    </row>
    <row r="201" spans="1:6" ht="24" x14ac:dyDescent="0.2">
      <c r="A201" s="13" t="s">
        <v>450</v>
      </c>
      <c r="B201" s="10" t="s">
        <v>292</v>
      </c>
      <c r="C201" s="10" t="s">
        <v>307</v>
      </c>
      <c r="D201" s="10" t="s">
        <v>461</v>
      </c>
      <c r="E201" s="10"/>
      <c r="F201" s="14">
        <f>F202</f>
        <v>1293</v>
      </c>
    </row>
    <row r="202" spans="1:6" ht="24" x14ac:dyDescent="0.2">
      <c r="A202" s="13" t="s">
        <v>44</v>
      </c>
      <c r="B202" s="10" t="s">
        <v>292</v>
      </c>
      <c r="C202" s="10" t="s">
        <v>307</v>
      </c>
      <c r="D202" s="10" t="s">
        <v>461</v>
      </c>
      <c r="E202" s="10" t="s">
        <v>41</v>
      </c>
      <c r="F202" s="14">
        <v>1293</v>
      </c>
    </row>
    <row r="203" spans="1:6" ht="24" x14ac:dyDescent="0.2">
      <c r="A203" s="13" t="s">
        <v>451</v>
      </c>
      <c r="B203" s="10" t="s">
        <v>292</v>
      </c>
      <c r="C203" s="10" t="s">
        <v>307</v>
      </c>
      <c r="D203" s="10" t="s">
        <v>462</v>
      </c>
      <c r="E203" s="10"/>
      <c r="F203" s="14">
        <f>F204</f>
        <v>908</v>
      </c>
    </row>
    <row r="204" spans="1:6" ht="24" x14ac:dyDescent="0.2">
      <c r="A204" s="13" t="s">
        <v>44</v>
      </c>
      <c r="B204" s="10" t="s">
        <v>292</v>
      </c>
      <c r="C204" s="10" t="s">
        <v>307</v>
      </c>
      <c r="D204" s="10" t="s">
        <v>462</v>
      </c>
      <c r="E204" s="10" t="s">
        <v>41</v>
      </c>
      <c r="F204" s="14">
        <v>908</v>
      </c>
    </row>
    <row r="205" spans="1:6" ht="24" x14ac:dyDescent="0.2">
      <c r="A205" s="13" t="s">
        <v>452</v>
      </c>
      <c r="B205" s="10" t="s">
        <v>292</v>
      </c>
      <c r="C205" s="10" t="s">
        <v>307</v>
      </c>
      <c r="D205" s="10" t="s">
        <v>463</v>
      </c>
      <c r="E205" s="10"/>
      <c r="F205" s="14">
        <f>F206</f>
        <v>3036</v>
      </c>
    </row>
    <row r="206" spans="1:6" ht="24" x14ac:dyDescent="0.2">
      <c r="A206" s="13" t="s">
        <v>44</v>
      </c>
      <c r="B206" s="10" t="s">
        <v>292</v>
      </c>
      <c r="C206" s="10" t="s">
        <v>307</v>
      </c>
      <c r="D206" s="10" t="s">
        <v>463</v>
      </c>
      <c r="E206" s="10" t="s">
        <v>41</v>
      </c>
      <c r="F206" s="14">
        <v>3036</v>
      </c>
    </row>
    <row r="207" spans="1:6" ht="24" x14ac:dyDescent="0.2">
      <c r="A207" s="13" t="s">
        <v>453</v>
      </c>
      <c r="B207" s="10" t="s">
        <v>292</v>
      </c>
      <c r="C207" s="10" t="s">
        <v>307</v>
      </c>
      <c r="D207" s="10" t="s">
        <v>313</v>
      </c>
      <c r="E207" s="10"/>
      <c r="F207" s="14">
        <f>F208</f>
        <v>4453</v>
      </c>
    </row>
    <row r="208" spans="1:6" ht="24" x14ac:dyDescent="0.2">
      <c r="A208" s="13" t="s">
        <v>44</v>
      </c>
      <c r="B208" s="10" t="s">
        <v>292</v>
      </c>
      <c r="C208" s="10" t="s">
        <v>307</v>
      </c>
      <c r="D208" s="10" t="s">
        <v>313</v>
      </c>
      <c r="E208" s="10" t="s">
        <v>41</v>
      </c>
      <c r="F208" s="14">
        <v>4453</v>
      </c>
    </row>
    <row r="209" spans="1:7" ht="19.5" customHeight="1" x14ac:dyDescent="0.2">
      <c r="A209" s="13" t="s">
        <v>430</v>
      </c>
      <c r="B209" s="10" t="s">
        <v>292</v>
      </c>
      <c r="C209" s="10" t="s">
        <v>307</v>
      </c>
      <c r="D209" s="10" t="s">
        <v>312</v>
      </c>
      <c r="E209" s="10"/>
      <c r="F209" s="14">
        <f>F210</f>
        <v>90567</v>
      </c>
    </row>
    <row r="210" spans="1:7" ht="36" x14ac:dyDescent="0.2">
      <c r="A210" s="13" t="s">
        <v>311</v>
      </c>
      <c r="B210" s="10" t="s">
        <v>292</v>
      </c>
      <c r="C210" s="10" t="s">
        <v>307</v>
      </c>
      <c r="D210" s="10" t="s">
        <v>309</v>
      </c>
      <c r="E210" s="10"/>
      <c r="F210" s="14">
        <f>F212+F211+F215</f>
        <v>90567</v>
      </c>
    </row>
    <row r="211" spans="1:7" ht="24" x14ac:dyDescent="0.2">
      <c r="A211" s="13" t="s">
        <v>310</v>
      </c>
      <c r="B211" s="10" t="s">
        <v>292</v>
      </c>
      <c r="C211" s="10" t="s">
        <v>307</v>
      </c>
      <c r="D211" s="10" t="s">
        <v>309</v>
      </c>
      <c r="E211" s="10" t="s">
        <v>25</v>
      </c>
      <c r="F211" s="14">
        <f>18957-2746</f>
        <v>16211</v>
      </c>
      <c r="G211" s="2">
        <v>-2746</v>
      </c>
    </row>
    <row r="212" spans="1:7" ht="24" x14ac:dyDescent="0.2">
      <c r="A212" s="13" t="s">
        <v>76</v>
      </c>
      <c r="B212" s="10" t="s">
        <v>292</v>
      </c>
      <c r="C212" s="10" t="s">
        <v>307</v>
      </c>
      <c r="D212" s="10" t="s">
        <v>309</v>
      </c>
      <c r="E212" s="10" t="s">
        <v>74</v>
      </c>
      <c r="F212" s="14">
        <f>126230-32795-30904+8793</f>
        <v>71324</v>
      </c>
      <c r="G212" s="2">
        <v>8793</v>
      </c>
    </row>
    <row r="213" spans="1:7" ht="36" hidden="1" x14ac:dyDescent="0.2">
      <c r="A213" s="13" t="s">
        <v>308</v>
      </c>
      <c r="B213" s="10" t="s">
        <v>292</v>
      </c>
      <c r="C213" s="10" t="s">
        <v>307</v>
      </c>
      <c r="D213" s="10" t="s">
        <v>309</v>
      </c>
      <c r="E213" s="10" t="s">
        <v>74</v>
      </c>
      <c r="F213" s="14">
        <f>F214</f>
        <v>0</v>
      </c>
    </row>
    <row r="214" spans="1:7" ht="14.25" hidden="1" customHeight="1" x14ac:dyDescent="0.2">
      <c r="A214" s="13" t="s">
        <v>76</v>
      </c>
      <c r="B214" s="10" t="s">
        <v>292</v>
      </c>
      <c r="C214" s="10" t="s">
        <v>307</v>
      </c>
      <c r="D214" s="10" t="s">
        <v>309</v>
      </c>
      <c r="E214" s="10" t="s">
        <v>74</v>
      </c>
      <c r="F214" s="14">
        <v>0</v>
      </c>
    </row>
    <row r="215" spans="1:7" ht="14.25" customHeight="1" x14ac:dyDescent="0.2">
      <c r="A215" s="13" t="s">
        <v>158</v>
      </c>
      <c r="B215" s="10" t="s">
        <v>292</v>
      </c>
      <c r="C215" s="10" t="s">
        <v>307</v>
      </c>
      <c r="D215" s="10" t="s">
        <v>309</v>
      </c>
      <c r="E215" s="10" t="s">
        <v>156</v>
      </c>
      <c r="F215" s="14">
        <v>3032</v>
      </c>
    </row>
    <row r="216" spans="1:7" ht="14.25" customHeight="1" x14ac:dyDescent="0.2">
      <c r="A216" s="29" t="s">
        <v>306</v>
      </c>
      <c r="B216" s="27" t="s">
        <v>292</v>
      </c>
      <c r="C216" s="27" t="s">
        <v>291</v>
      </c>
      <c r="D216" s="27"/>
      <c r="E216" s="27"/>
      <c r="F216" s="28">
        <f>F217+F223</f>
        <v>7322</v>
      </c>
    </row>
    <row r="217" spans="1:7" ht="14.25" customHeight="1" x14ac:dyDescent="0.2">
      <c r="A217" s="29" t="s">
        <v>47</v>
      </c>
      <c r="B217" s="27" t="s">
        <v>292</v>
      </c>
      <c r="C217" s="27" t="s">
        <v>291</v>
      </c>
      <c r="D217" s="27" t="s">
        <v>48</v>
      </c>
      <c r="E217" s="27"/>
      <c r="F217" s="28">
        <f>F218</f>
        <v>738</v>
      </c>
    </row>
    <row r="218" spans="1:7" x14ac:dyDescent="0.2">
      <c r="A218" s="13" t="s">
        <v>47</v>
      </c>
      <c r="B218" s="10" t="s">
        <v>292</v>
      </c>
      <c r="C218" s="10" t="s">
        <v>291</v>
      </c>
      <c r="D218" s="10" t="s">
        <v>46</v>
      </c>
      <c r="E218" s="10"/>
      <c r="F218" s="14">
        <f>F219</f>
        <v>738</v>
      </c>
    </row>
    <row r="219" spans="1:7" x14ac:dyDescent="0.2">
      <c r="A219" s="13" t="s">
        <v>305</v>
      </c>
      <c r="B219" s="10" t="s">
        <v>292</v>
      </c>
      <c r="C219" s="10" t="s">
        <v>291</v>
      </c>
      <c r="D219" s="10" t="s">
        <v>304</v>
      </c>
      <c r="E219" s="10"/>
      <c r="F219" s="14">
        <f>F220</f>
        <v>738</v>
      </c>
    </row>
    <row r="220" spans="1:7" ht="24" x14ac:dyDescent="0.2">
      <c r="A220" s="13" t="s">
        <v>29</v>
      </c>
      <c r="B220" s="10" t="s">
        <v>292</v>
      </c>
      <c r="C220" s="10" t="s">
        <v>291</v>
      </c>
      <c r="D220" s="10" t="s">
        <v>304</v>
      </c>
      <c r="E220" s="10" t="s">
        <v>25</v>
      </c>
      <c r="F220" s="14">
        <f>300+450-12</f>
        <v>738</v>
      </c>
      <c r="G220" s="2">
        <v>-12</v>
      </c>
    </row>
    <row r="221" spans="1:7" ht="12.75" hidden="1" customHeight="1" x14ac:dyDescent="0.2">
      <c r="A221" s="13" t="s">
        <v>303</v>
      </c>
      <c r="B221" s="10" t="s">
        <v>292</v>
      </c>
      <c r="C221" s="10" t="s">
        <v>291</v>
      </c>
      <c r="D221" s="10" t="s">
        <v>302</v>
      </c>
      <c r="E221" s="10"/>
      <c r="F221" s="14">
        <f>F222</f>
        <v>0</v>
      </c>
    </row>
    <row r="222" spans="1:7" ht="24" hidden="1" x14ac:dyDescent="0.2">
      <c r="A222" s="13" t="s">
        <v>121</v>
      </c>
      <c r="B222" s="10" t="s">
        <v>292</v>
      </c>
      <c r="C222" s="10" t="s">
        <v>291</v>
      </c>
      <c r="D222" s="10" t="s">
        <v>302</v>
      </c>
      <c r="E222" s="10" t="s">
        <v>25</v>
      </c>
      <c r="F222" s="14">
        <v>0</v>
      </c>
    </row>
    <row r="223" spans="1:7" ht="52.5" customHeight="1" x14ac:dyDescent="0.2">
      <c r="A223" s="29" t="s">
        <v>301</v>
      </c>
      <c r="B223" s="27" t="s">
        <v>292</v>
      </c>
      <c r="C223" s="27" t="s">
        <v>291</v>
      </c>
      <c r="D223" s="27" t="s">
        <v>300</v>
      </c>
      <c r="E223" s="27"/>
      <c r="F223" s="28">
        <f>F224+F227</f>
        <v>6584</v>
      </c>
    </row>
    <row r="224" spans="1:7" x14ac:dyDescent="0.2">
      <c r="A224" s="13" t="s">
        <v>299</v>
      </c>
      <c r="B224" s="10" t="s">
        <v>292</v>
      </c>
      <c r="C224" s="10" t="s">
        <v>291</v>
      </c>
      <c r="D224" s="10" t="s">
        <v>298</v>
      </c>
      <c r="E224" s="10"/>
      <c r="F224" s="14">
        <f>F225</f>
        <v>6574</v>
      </c>
    </row>
    <row r="225" spans="1:7" ht="77.25" customHeight="1" x14ac:dyDescent="0.2">
      <c r="A225" s="13" t="s">
        <v>297</v>
      </c>
      <c r="B225" s="10" t="s">
        <v>292</v>
      </c>
      <c r="C225" s="10" t="s">
        <v>291</v>
      </c>
      <c r="D225" s="10" t="s">
        <v>296</v>
      </c>
      <c r="E225" s="10"/>
      <c r="F225" s="14">
        <f>F226</f>
        <v>6574</v>
      </c>
    </row>
    <row r="226" spans="1:7" ht="40.5" customHeight="1" x14ac:dyDescent="0.2">
      <c r="A226" s="13" t="s">
        <v>184</v>
      </c>
      <c r="B226" s="10" t="s">
        <v>292</v>
      </c>
      <c r="C226" s="10" t="s">
        <v>291</v>
      </c>
      <c r="D226" s="10" t="s">
        <v>296</v>
      </c>
      <c r="E226" s="10" t="s">
        <v>156</v>
      </c>
      <c r="F226" s="14">
        <f>2507+4067</f>
        <v>6574</v>
      </c>
      <c r="G226" s="2">
        <v>4067</v>
      </c>
    </row>
    <row r="227" spans="1:7" ht="15" customHeight="1" x14ac:dyDescent="0.2">
      <c r="A227" s="13" t="s">
        <v>295</v>
      </c>
      <c r="B227" s="10" t="s">
        <v>292</v>
      </c>
      <c r="C227" s="10" t="s">
        <v>291</v>
      </c>
      <c r="D227" s="10" t="s">
        <v>294</v>
      </c>
      <c r="E227" s="10"/>
      <c r="F227" s="14">
        <f>F228</f>
        <v>10</v>
      </c>
    </row>
    <row r="228" spans="1:7" ht="36" x14ac:dyDescent="0.2">
      <c r="A228" s="13" t="s">
        <v>293</v>
      </c>
      <c r="B228" s="10" t="s">
        <v>292</v>
      </c>
      <c r="C228" s="10" t="s">
        <v>291</v>
      </c>
      <c r="D228" s="10" t="s">
        <v>290</v>
      </c>
      <c r="E228" s="10"/>
      <c r="F228" s="14">
        <f>F229</f>
        <v>10</v>
      </c>
    </row>
    <row r="229" spans="1:7" ht="27" customHeight="1" x14ac:dyDescent="0.2">
      <c r="A229" s="13" t="s">
        <v>29</v>
      </c>
      <c r="B229" s="10" t="s">
        <v>292</v>
      </c>
      <c r="C229" s="10" t="s">
        <v>291</v>
      </c>
      <c r="D229" s="10" t="s">
        <v>290</v>
      </c>
      <c r="E229" s="10" t="s">
        <v>25</v>
      </c>
      <c r="F229" s="14">
        <v>10</v>
      </c>
    </row>
    <row r="230" spans="1:7" ht="14.25" customHeight="1" x14ac:dyDescent="0.2">
      <c r="A230" s="29" t="s">
        <v>289</v>
      </c>
      <c r="B230" s="27" t="s">
        <v>226</v>
      </c>
      <c r="C230" s="27"/>
      <c r="D230" s="27"/>
      <c r="E230" s="27"/>
      <c r="F230" s="28">
        <f>F231+F244+F309+F304</f>
        <v>104332</v>
      </c>
    </row>
    <row r="231" spans="1:7" ht="14.25" customHeight="1" x14ac:dyDescent="0.2">
      <c r="A231" s="29" t="s">
        <v>288</v>
      </c>
      <c r="B231" s="27" t="s">
        <v>226</v>
      </c>
      <c r="C231" s="27" t="s">
        <v>286</v>
      </c>
      <c r="D231" s="27"/>
      <c r="E231" s="27"/>
      <c r="F231" s="28">
        <f>F232+F236</f>
        <v>65259</v>
      </c>
    </row>
    <row r="232" spans="1:7" ht="13.5" customHeight="1" x14ac:dyDescent="0.2">
      <c r="A232" s="29" t="s">
        <v>47</v>
      </c>
      <c r="B232" s="27" t="s">
        <v>226</v>
      </c>
      <c r="C232" s="27" t="s">
        <v>286</v>
      </c>
      <c r="D232" s="27" t="s">
        <v>48</v>
      </c>
      <c r="E232" s="27"/>
      <c r="F232" s="28">
        <f>F233</f>
        <v>150</v>
      </c>
    </row>
    <row r="233" spans="1:7" ht="18" customHeight="1" x14ac:dyDescent="0.2">
      <c r="A233" s="13" t="s">
        <v>47</v>
      </c>
      <c r="B233" s="10" t="s">
        <v>226</v>
      </c>
      <c r="C233" s="10" t="s">
        <v>286</v>
      </c>
      <c r="D233" s="10" t="s">
        <v>46</v>
      </c>
      <c r="E233" s="10"/>
      <c r="F233" s="14">
        <f>F234</f>
        <v>150</v>
      </c>
    </row>
    <row r="234" spans="1:7" ht="27" customHeight="1" x14ac:dyDescent="0.2">
      <c r="A234" s="13" t="s">
        <v>287</v>
      </c>
      <c r="B234" s="10" t="s">
        <v>226</v>
      </c>
      <c r="C234" s="10" t="s">
        <v>286</v>
      </c>
      <c r="D234" s="10" t="s">
        <v>285</v>
      </c>
      <c r="E234" s="10"/>
      <c r="F234" s="14">
        <f>F235</f>
        <v>150</v>
      </c>
    </row>
    <row r="235" spans="1:7" ht="24" x14ac:dyDescent="0.2">
      <c r="A235" s="13" t="s">
        <v>29</v>
      </c>
      <c r="B235" s="10" t="s">
        <v>226</v>
      </c>
      <c r="C235" s="10" t="s">
        <v>286</v>
      </c>
      <c r="D235" s="10" t="s">
        <v>285</v>
      </c>
      <c r="E235" s="10" t="s">
        <v>25</v>
      </c>
      <c r="F235" s="14">
        <v>150</v>
      </c>
    </row>
    <row r="236" spans="1:7" ht="60" x14ac:dyDescent="0.2">
      <c r="A236" s="29" t="s">
        <v>464</v>
      </c>
      <c r="B236" s="27" t="s">
        <v>226</v>
      </c>
      <c r="C236" s="27" t="s">
        <v>286</v>
      </c>
      <c r="D236" s="27" t="s">
        <v>465</v>
      </c>
      <c r="E236" s="27"/>
      <c r="F236" s="28">
        <f>F237</f>
        <v>65109</v>
      </c>
    </row>
    <row r="237" spans="1:7" ht="36" x14ac:dyDescent="0.2">
      <c r="A237" s="13" t="s">
        <v>503</v>
      </c>
      <c r="B237" s="10" t="s">
        <v>226</v>
      </c>
      <c r="C237" s="10" t="s">
        <v>286</v>
      </c>
      <c r="D237" s="10" t="s">
        <v>466</v>
      </c>
      <c r="E237" s="10"/>
      <c r="F237" s="14">
        <f>F240+F238+F242</f>
        <v>65109</v>
      </c>
    </row>
    <row r="238" spans="1:7" ht="24" x14ac:dyDescent="0.2">
      <c r="A238" s="13" t="s">
        <v>504</v>
      </c>
      <c r="B238" s="10" t="s">
        <v>226</v>
      </c>
      <c r="C238" s="10" t="s">
        <v>286</v>
      </c>
      <c r="D238" s="10" t="s">
        <v>505</v>
      </c>
      <c r="E238" s="10"/>
      <c r="F238" s="14">
        <f>F239</f>
        <v>62524</v>
      </c>
    </row>
    <row r="239" spans="1:7" ht="24" x14ac:dyDescent="0.2">
      <c r="A239" s="13" t="s">
        <v>76</v>
      </c>
      <c r="B239" s="10" t="s">
        <v>226</v>
      </c>
      <c r="C239" s="10" t="s">
        <v>286</v>
      </c>
      <c r="D239" s="10" t="s">
        <v>505</v>
      </c>
      <c r="E239" s="10" t="s">
        <v>74</v>
      </c>
      <c r="F239" s="14">
        <v>62524</v>
      </c>
      <c r="G239" s="2">
        <v>62524</v>
      </c>
    </row>
    <row r="240" spans="1:7" ht="24" x14ac:dyDescent="0.2">
      <c r="A240" s="13" t="s">
        <v>506</v>
      </c>
      <c r="B240" s="10" t="s">
        <v>226</v>
      </c>
      <c r="C240" s="10" t="s">
        <v>286</v>
      </c>
      <c r="D240" s="10" t="s">
        <v>467</v>
      </c>
      <c r="E240" s="10"/>
      <c r="F240" s="14">
        <f>F241</f>
        <v>1934</v>
      </c>
    </row>
    <row r="241" spans="1:7" ht="24" x14ac:dyDescent="0.2">
      <c r="A241" s="13" t="s">
        <v>76</v>
      </c>
      <c r="B241" s="10" t="s">
        <v>226</v>
      </c>
      <c r="C241" s="10" t="s">
        <v>286</v>
      </c>
      <c r="D241" s="10" t="s">
        <v>467</v>
      </c>
      <c r="E241" s="10" t="s">
        <v>74</v>
      </c>
      <c r="F241" s="14">
        <f>652+1282</f>
        <v>1934</v>
      </c>
      <c r="G241" s="2">
        <v>1282</v>
      </c>
    </row>
    <row r="242" spans="1:7" ht="36" x14ac:dyDescent="0.2">
      <c r="A242" s="13" t="s">
        <v>507</v>
      </c>
      <c r="B242" s="10" t="s">
        <v>226</v>
      </c>
      <c r="C242" s="10" t="s">
        <v>286</v>
      </c>
      <c r="D242" s="10" t="s">
        <v>508</v>
      </c>
      <c r="E242" s="10"/>
      <c r="F242" s="14">
        <f>F243</f>
        <v>651</v>
      </c>
    </row>
    <row r="243" spans="1:7" ht="24" x14ac:dyDescent="0.2">
      <c r="A243" s="13" t="s">
        <v>76</v>
      </c>
      <c r="B243" s="10" t="s">
        <v>226</v>
      </c>
      <c r="C243" s="10" t="s">
        <v>286</v>
      </c>
      <c r="D243" s="10" t="s">
        <v>508</v>
      </c>
      <c r="E243" s="10" t="s">
        <v>74</v>
      </c>
      <c r="F243" s="14">
        <v>651</v>
      </c>
      <c r="G243" s="2">
        <v>651</v>
      </c>
    </row>
    <row r="244" spans="1:7" x14ac:dyDescent="0.2">
      <c r="A244" s="29" t="s">
        <v>284</v>
      </c>
      <c r="B244" s="27" t="s">
        <v>226</v>
      </c>
      <c r="C244" s="27" t="s">
        <v>230</v>
      </c>
      <c r="D244" s="27"/>
      <c r="E244" s="27"/>
      <c r="F244" s="28">
        <f>F245+F249+F300</f>
        <v>33827</v>
      </c>
    </row>
    <row r="245" spans="1:7" x14ac:dyDescent="0.2">
      <c r="A245" s="13" t="s">
        <v>47</v>
      </c>
      <c r="B245" s="10" t="s">
        <v>226</v>
      </c>
      <c r="C245" s="10" t="s">
        <v>230</v>
      </c>
      <c r="D245" s="10" t="s">
        <v>48</v>
      </c>
      <c r="E245" s="10"/>
      <c r="F245" s="14">
        <f>F246</f>
        <v>29331</v>
      </c>
    </row>
    <row r="246" spans="1:7" x14ac:dyDescent="0.2">
      <c r="A246" s="13" t="s">
        <v>47</v>
      </c>
      <c r="B246" s="10" t="s">
        <v>226</v>
      </c>
      <c r="C246" s="10" t="s">
        <v>230</v>
      </c>
      <c r="D246" s="10" t="s">
        <v>46</v>
      </c>
      <c r="E246" s="10"/>
      <c r="F246" s="14">
        <f>F247</f>
        <v>29331</v>
      </c>
    </row>
    <row r="247" spans="1:7" ht="48" customHeight="1" x14ac:dyDescent="0.2">
      <c r="A247" s="13" t="s">
        <v>283</v>
      </c>
      <c r="B247" s="10" t="s">
        <v>226</v>
      </c>
      <c r="C247" s="10" t="s">
        <v>230</v>
      </c>
      <c r="D247" s="10" t="s">
        <v>282</v>
      </c>
      <c r="E247" s="10"/>
      <c r="F247" s="14">
        <f>F248</f>
        <v>29331</v>
      </c>
    </row>
    <row r="248" spans="1:7" x14ac:dyDescent="0.2">
      <c r="A248" s="13" t="s">
        <v>158</v>
      </c>
      <c r="B248" s="10" t="s">
        <v>226</v>
      </c>
      <c r="C248" s="10" t="s">
        <v>230</v>
      </c>
      <c r="D248" s="10" t="s">
        <v>282</v>
      </c>
      <c r="E248" s="10" t="s">
        <v>156</v>
      </c>
      <c r="F248" s="14">
        <v>29331</v>
      </c>
    </row>
    <row r="249" spans="1:7" ht="66" customHeight="1" x14ac:dyDescent="0.2">
      <c r="A249" s="29" t="s">
        <v>281</v>
      </c>
      <c r="B249" s="27" t="s">
        <v>226</v>
      </c>
      <c r="C249" s="27" t="s">
        <v>230</v>
      </c>
      <c r="D249" s="27" t="s">
        <v>280</v>
      </c>
      <c r="E249" s="27"/>
      <c r="F249" s="28">
        <f>F250</f>
        <v>4447</v>
      </c>
    </row>
    <row r="250" spans="1:7" ht="36" x14ac:dyDescent="0.2">
      <c r="A250" s="13" t="s">
        <v>279</v>
      </c>
      <c r="B250" s="10" t="s">
        <v>226</v>
      </c>
      <c r="C250" s="10" t="s">
        <v>230</v>
      </c>
      <c r="D250" s="10" t="s">
        <v>278</v>
      </c>
      <c r="E250" s="10"/>
      <c r="F250" s="14">
        <f>F297+F251+F286</f>
        <v>4447</v>
      </c>
    </row>
    <row r="251" spans="1:7" ht="24" x14ac:dyDescent="0.2">
      <c r="A251" s="13" t="s">
        <v>277</v>
      </c>
      <c r="B251" s="10" t="s">
        <v>226</v>
      </c>
      <c r="C251" s="10" t="s">
        <v>230</v>
      </c>
      <c r="D251" s="10" t="s">
        <v>276</v>
      </c>
      <c r="E251" s="10"/>
      <c r="F251" s="14">
        <f>F252+F254+F256+F258+F260+F262+F264+F266+F268+F270+F272+F274+F276+F278+F280+F282+F284</f>
        <v>1647</v>
      </c>
    </row>
    <row r="252" spans="1:7" ht="24" x14ac:dyDescent="0.2">
      <c r="A252" s="13" t="s">
        <v>275</v>
      </c>
      <c r="B252" s="10" t="s">
        <v>226</v>
      </c>
      <c r="C252" s="10" t="s">
        <v>230</v>
      </c>
      <c r="D252" s="10" t="s">
        <v>274</v>
      </c>
      <c r="E252" s="10"/>
      <c r="F252" s="14">
        <f>F253</f>
        <v>433</v>
      </c>
    </row>
    <row r="253" spans="1:7" x14ac:dyDescent="0.2">
      <c r="A253" s="13" t="s">
        <v>5</v>
      </c>
      <c r="B253" s="10" t="s">
        <v>226</v>
      </c>
      <c r="C253" s="10" t="s">
        <v>230</v>
      </c>
      <c r="D253" s="10" t="s">
        <v>274</v>
      </c>
      <c r="E253" s="10" t="s">
        <v>1</v>
      </c>
      <c r="F253" s="14">
        <v>433</v>
      </c>
    </row>
    <row r="254" spans="1:7" hidden="1" x14ac:dyDescent="0.2">
      <c r="A254" s="13" t="s">
        <v>273</v>
      </c>
      <c r="B254" s="10" t="s">
        <v>226</v>
      </c>
      <c r="C254" s="10" t="s">
        <v>230</v>
      </c>
      <c r="D254" s="10" t="s">
        <v>272</v>
      </c>
      <c r="E254" s="10"/>
      <c r="F254" s="14">
        <f>F255</f>
        <v>0</v>
      </c>
    </row>
    <row r="255" spans="1:7" hidden="1" x14ac:dyDescent="0.2">
      <c r="A255" s="13" t="s">
        <v>5</v>
      </c>
      <c r="B255" s="10" t="s">
        <v>226</v>
      </c>
      <c r="C255" s="10" t="s">
        <v>230</v>
      </c>
      <c r="D255" s="10" t="s">
        <v>272</v>
      </c>
      <c r="E255" s="10" t="s">
        <v>1</v>
      </c>
      <c r="F255" s="14">
        <f>38-38</f>
        <v>0</v>
      </c>
      <c r="G255" s="2">
        <v>-38</v>
      </c>
    </row>
    <row r="256" spans="1:7" ht="24" hidden="1" x14ac:dyDescent="0.2">
      <c r="A256" s="13" t="s">
        <v>271</v>
      </c>
      <c r="B256" s="10" t="s">
        <v>226</v>
      </c>
      <c r="C256" s="10" t="s">
        <v>230</v>
      </c>
      <c r="D256" s="10" t="s">
        <v>270</v>
      </c>
      <c r="E256" s="10"/>
      <c r="F256" s="14">
        <f>F257</f>
        <v>0</v>
      </c>
    </row>
    <row r="257" spans="1:7" hidden="1" x14ac:dyDescent="0.2">
      <c r="A257" s="13" t="s">
        <v>5</v>
      </c>
      <c r="B257" s="10" t="s">
        <v>226</v>
      </c>
      <c r="C257" s="10" t="s">
        <v>230</v>
      </c>
      <c r="D257" s="10" t="s">
        <v>270</v>
      </c>
      <c r="E257" s="10" t="s">
        <v>1</v>
      </c>
      <c r="F257" s="14">
        <f>8-8</f>
        <v>0</v>
      </c>
      <c r="G257" s="2">
        <v>-8</v>
      </c>
    </row>
    <row r="258" spans="1:7" ht="24" hidden="1" x14ac:dyDescent="0.2">
      <c r="A258" s="13" t="s">
        <v>269</v>
      </c>
      <c r="B258" s="10" t="s">
        <v>226</v>
      </c>
      <c r="C258" s="10" t="s">
        <v>230</v>
      </c>
      <c r="D258" s="10" t="s">
        <v>268</v>
      </c>
      <c r="E258" s="10"/>
      <c r="F258" s="14">
        <f>F259</f>
        <v>0</v>
      </c>
    </row>
    <row r="259" spans="1:7" hidden="1" x14ac:dyDescent="0.2">
      <c r="A259" s="13" t="s">
        <v>5</v>
      </c>
      <c r="B259" s="10" t="s">
        <v>226</v>
      </c>
      <c r="C259" s="10" t="s">
        <v>230</v>
      </c>
      <c r="D259" s="10" t="s">
        <v>268</v>
      </c>
      <c r="E259" s="10" t="s">
        <v>1</v>
      </c>
      <c r="F259" s="14">
        <f>5-5</f>
        <v>0</v>
      </c>
      <c r="G259" s="2">
        <v>-5</v>
      </c>
    </row>
    <row r="260" spans="1:7" hidden="1" x14ac:dyDescent="0.2">
      <c r="A260" s="13" t="s">
        <v>267</v>
      </c>
      <c r="B260" s="10" t="s">
        <v>226</v>
      </c>
      <c r="C260" s="10" t="s">
        <v>230</v>
      </c>
      <c r="D260" s="10" t="s">
        <v>266</v>
      </c>
      <c r="E260" s="10"/>
      <c r="F260" s="14">
        <f>F261</f>
        <v>0</v>
      </c>
    </row>
    <row r="261" spans="1:7" hidden="1" x14ac:dyDescent="0.2">
      <c r="A261" s="13" t="s">
        <v>5</v>
      </c>
      <c r="B261" s="10" t="s">
        <v>226</v>
      </c>
      <c r="C261" s="10" t="s">
        <v>230</v>
      </c>
      <c r="D261" s="10" t="s">
        <v>266</v>
      </c>
      <c r="E261" s="10" t="s">
        <v>1</v>
      </c>
      <c r="F261" s="14">
        <f>4-4</f>
        <v>0</v>
      </c>
      <c r="G261" s="2">
        <v>-4</v>
      </c>
    </row>
    <row r="262" spans="1:7" hidden="1" x14ac:dyDescent="0.2">
      <c r="A262" s="13" t="s">
        <v>265</v>
      </c>
      <c r="B262" s="10" t="s">
        <v>226</v>
      </c>
      <c r="C262" s="10" t="s">
        <v>230</v>
      </c>
      <c r="D262" s="10" t="s">
        <v>264</v>
      </c>
      <c r="E262" s="10"/>
      <c r="F262" s="14">
        <f>F263</f>
        <v>0</v>
      </c>
    </row>
    <row r="263" spans="1:7" hidden="1" x14ac:dyDescent="0.2">
      <c r="A263" s="13" t="s">
        <v>5</v>
      </c>
      <c r="B263" s="10" t="s">
        <v>226</v>
      </c>
      <c r="C263" s="10" t="s">
        <v>230</v>
      </c>
      <c r="D263" s="10" t="s">
        <v>264</v>
      </c>
      <c r="E263" s="10" t="s">
        <v>1</v>
      </c>
      <c r="F263" s="14">
        <f>19-19</f>
        <v>0</v>
      </c>
      <c r="G263" s="2">
        <v>-19</v>
      </c>
    </row>
    <row r="264" spans="1:7" ht="36" hidden="1" x14ac:dyDescent="0.2">
      <c r="A264" s="13" t="s">
        <v>263</v>
      </c>
      <c r="B264" s="10" t="s">
        <v>226</v>
      </c>
      <c r="C264" s="10" t="s">
        <v>230</v>
      </c>
      <c r="D264" s="10" t="s">
        <v>262</v>
      </c>
      <c r="E264" s="10"/>
      <c r="F264" s="14">
        <f>F265</f>
        <v>0</v>
      </c>
    </row>
    <row r="265" spans="1:7" hidden="1" x14ac:dyDescent="0.2">
      <c r="A265" s="13" t="s">
        <v>5</v>
      </c>
      <c r="B265" s="10" t="s">
        <v>226</v>
      </c>
      <c r="C265" s="10" t="s">
        <v>230</v>
      </c>
      <c r="D265" s="10" t="s">
        <v>262</v>
      </c>
      <c r="E265" s="10" t="s">
        <v>1</v>
      </c>
      <c r="F265" s="14">
        <f>12-12</f>
        <v>0</v>
      </c>
      <c r="G265" s="2">
        <v>-12</v>
      </c>
    </row>
    <row r="266" spans="1:7" hidden="1" x14ac:dyDescent="0.2">
      <c r="A266" s="13" t="s">
        <v>261</v>
      </c>
      <c r="B266" s="10" t="s">
        <v>226</v>
      </c>
      <c r="C266" s="10" t="s">
        <v>230</v>
      </c>
      <c r="D266" s="10" t="s">
        <v>260</v>
      </c>
      <c r="E266" s="10"/>
      <c r="F266" s="14">
        <f>F267</f>
        <v>0</v>
      </c>
    </row>
    <row r="267" spans="1:7" hidden="1" x14ac:dyDescent="0.2">
      <c r="A267" s="13" t="s">
        <v>5</v>
      </c>
      <c r="B267" s="10" t="s">
        <v>226</v>
      </c>
      <c r="C267" s="10" t="s">
        <v>230</v>
      </c>
      <c r="D267" s="10" t="s">
        <v>260</v>
      </c>
      <c r="E267" s="10" t="s">
        <v>1</v>
      </c>
      <c r="F267" s="14">
        <f>3-3</f>
        <v>0</v>
      </c>
      <c r="G267" s="2">
        <v>-3</v>
      </c>
    </row>
    <row r="268" spans="1:7" ht="24" hidden="1" x14ac:dyDescent="0.2">
      <c r="A268" s="13" t="s">
        <v>259</v>
      </c>
      <c r="B268" s="10" t="s">
        <v>226</v>
      </c>
      <c r="C268" s="10" t="s">
        <v>230</v>
      </c>
      <c r="D268" s="10" t="s">
        <v>258</v>
      </c>
      <c r="E268" s="10"/>
      <c r="F268" s="14">
        <f>F269</f>
        <v>0</v>
      </c>
    </row>
    <row r="269" spans="1:7" hidden="1" x14ac:dyDescent="0.2">
      <c r="A269" s="13" t="s">
        <v>5</v>
      </c>
      <c r="B269" s="10" t="s">
        <v>226</v>
      </c>
      <c r="C269" s="10" t="s">
        <v>230</v>
      </c>
      <c r="D269" s="10" t="s">
        <v>258</v>
      </c>
      <c r="E269" s="10" t="s">
        <v>1</v>
      </c>
      <c r="F269" s="14">
        <f>8-8</f>
        <v>0</v>
      </c>
      <c r="G269" s="2">
        <v>-8</v>
      </c>
    </row>
    <row r="270" spans="1:7" hidden="1" x14ac:dyDescent="0.2">
      <c r="A270" s="13" t="s">
        <v>257</v>
      </c>
      <c r="B270" s="10" t="s">
        <v>226</v>
      </c>
      <c r="C270" s="10" t="s">
        <v>230</v>
      </c>
      <c r="D270" s="10" t="s">
        <v>256</v>
      </c>
      <c r="E270" s="10"/>
      <c r="F270" s="14">
        <f>F271</f>
        <v>0</v>
      </c>
    </row>
    <row r="271" spans="1:7" hidden="1" x14ac:dyDescent="0.2">
      <c r="A271" s="13" t="s">
        <v>5</v>
      </c>
      <c r="B271" s="10" t="s">
        <v>226</v>
      </c>
      <c r="C271" s="10" t="s">
        <v>230</v>
      </c>
      <c r="D271" s="10" t="s">
        <v>256</v>
      </c>
      <c r="E271" s="10" t="s">
        <v>1</v>
      </c>
      <c r="F271" s="14">
        <f>3-3</f>
        <v>0</v>
      </c>
      <c r="G271" s="2">
        <v>-3</v>
      </c>
    </row>
    <row r="272" spans="1:7" ht="36" hidden="1" x14ac:dyDescent="0.2">
      <c r="A272" s="13" t="s">
        <v>255</v>
      </c>
      <c r="B272" s="10" t="s">
        <v>226</v>
      </c>
      <c r="C272" s="10" t="s">
        <v>230</v>
      </c>
      <c r="D272" s="10" t="s">
        <v>254</v>
      </c>
      <c r="E272" s="10"/>
      <c r="F272" s="14">
        <f>F273</f>
        <v>0</v>
      </c>
    </row>
    <row r="273" spans="1:7" hidden="1" x14ac:dyDescent="0.2">
      <c r="A273" s="13" t="s">
        <v>5</v>
      </c>
      <c r="B273" s="10" t="s">
        <v>226</v>
      </c>
      <c r="C273" s="10" t="s">
        <v>230</v>
      </c>
      <c r="D273" s="10" t="s">
        <v>254</v>
      </c>
      <c r="E273" s="10" t="s">
        <v>1</v>
      </c>
      <c r="F273" s="14">
        <f>1-1</f>
        <v>0</v>
      </c>
      <c r="G273" s="2">
        <v>-1</v>
      </c>
    </row>
    <row r="274" spans="1:7" hidden="1" x14ac:dyDescent="0.2">
      <c r="A274" s="13" t="s">
        <v>253</v>
      </c>
      <c r="B274" s="10" t="s">
        <v>226</v>
      </c>
      <c r="C274" s="10" t="s">
        <v>230</v>
      </c>
      <c r="D274" s="10" t="s">
        <v>252</v>
      </c>
      <c r="E274" s="10"/>
      <c r="F274" s="14">
        <f>F275</f>
        <v>0</v>
      </c>
    </row>
    <row r="275" spans="1:7" hidden="1" x14ac:dyDescent="0.2">
      <c r="A275" s="13" t="s">
        <v>5</v>
      </c>
      <c r="B275" s="10" t="s">
        <v>226</v>
      </c>
      <c r="C275" s="10" t="s">
        <v>230</v>
      </c>
      <c r="D275" s="10" t="s">
        <v>252</v>
      </c>
      <c r="E275" s="10" t="s">
        <v>1</v>
      </c>
      <c r="F275" s="14">
        <f>13-13</f>
        <v>0</v>
      </c>
      <c r="G275" s="2">
        <v>-13</v>
      </c>
    </row>
    <row r="276" spans="1:7" ht="24" hidden="1" x14ac:dyDescent="0.2">
      <c r="A276" s="13" t="s">
        <v>251</v>
      </c>
      <c r="B276" s="10" t="s">
        <v>226</v>
      </c>
      <c r="C276" s="10" t="s">
        <v>230</v>
      </c>
      <c r="D276" s="10" t="s">
        <v>250</v>
      </c>
      <c r="E276" s="10"/>
      <c r="F276" s="14">
        <f>F277</f>
        <v>0</v>
      </c>
    </row>
    <row r="277" spans="1:7" hidden="1" x14ac:dyDescent="0.2">
      <c r="A277" s="13" t="s">
        <v>5</v>
      </c>
      <c r="B277" s="10" t="s">
        <v>226</v>
      </c>
      <c r="C277" s="10" t="s">
        <v>230</v>
      </c>
      <c r="D277" s="10" t="s">
        <v>250</v>
      </c>
      <c r="E277" s="10" t="s">
        <v>1</v>
      </c>
      <c r="F277" s="14">
        <f>21-21</f>
        <v>0</v>
      </c>
      <c r="G277" s="2">
        <v>-21</v>
      </c>
    </row>
    <row r="278" spans="1:7" ht="24" hidden="1" x14ac:dyDescent="0.2">
      <c r="A278" s="13" t="s">
        <v>249</v>
      </c>
      <c r="B278" s="10" t="s">
        <v>226</v>
      </c>
      <c r="C278" s="10" t="s">
        <v>230</v>
      </c>
      <c r="D278" s="10" t="s">
        <v>248</v>
      </c>
      <c r="E278" s="10"/>
      <c r="F278" s="14">
        <f>F279</f>
        <v>0</v>
      </c>
    </row>
    <row r="279" spans="1:7" hidden="1" x14ac:dyDescent="0.2">
      <c r="A279" s="13" t="s">
        <v>5</v>
      </c>
      <c r="B279" s="10" t="s">
        <v>226</v>
      </c>
      <c r="C279" s="10" t="s">
        <v>230</v>
      </c>
      <c r="D279" s="10" t="s">
        <v>248</v>
      </c>
      <c r="E279" s="10" t="s">
        <v>1</v>
      </c>
      <c r="F279" s="14">
        <f>6-6</f>
        <v>0</v>
      </c>
      <c r="G279" s="2">
        <v>-6</v>
      </c>
    </row>
    <row r="280" spans="1:7" ht="36" hidden="1" x14ac:dyDescent="0.2">
      <c r="A280" s="13" t="s">
        <v>247</v>
      </c>
      <c r="B280" s="10" t="s">
        <v>226</v>
      </c>
      <c r="C280" s="10" t="s">
        <v>230</v>
      </c>
      <c r="D280" s="10" t="s">
        <v>246</v>
      </c>
      <c r="E280" s="10"/>
      <c r="F280" s="14">
        <f>F281</f>
        <v>0</v>
      </c>
    </row>
    <row r="281" spans="1:7" hidden="1" x14ac:dyDescent="0.2">
      <c r="A281" s="13" t="s">
        <v>5</v>
      </c>
      <c r="B281" s="10" t="s">
        <v>226</v>
      </c>
      <c r="C281" s="10" t="s">
        <v>230</v>
      </c>
      <c r="D281" s="10" t="s">
        <v>246</v>
      </c>
      <c r="E281" s="10" t="s">
        <v>1</v>
      </c>
      <c r="F281" s="14">
        <f>19-19</f>
        <v>0</v>
      </c>
      <c r="G281" s="2">
        <v>-19</v>
      </c>
    </row>
    <row r="282" spans="1:7" ht="24" x14ac:dyDescent="0.2">
      <c r="A282" s="13" t="s">
        <v>529</v>
      </c>
      <c r="B282" s="10" t="s">
        <v>226</v>
      </c>
      <c r="C282" s="10" t="s">
        <v>230</v>
      </c>
      <c r="D282" s="10" t="s">
        <v>528</v>
      </c>
      <c r="E282" s="10"/>
      <c r="F282" s="14">
        <f>F283</f>
        <v>724</v>
      </c>
    </row>
    <row r="283" spans="1:7" x14ac:dyDescent="0.2">
      <c r="A283" s="13" t="s">
        <v>5</v>
      </c>
      <c r="B283" s="10" t="s">
        <v>226</v>
      </c>
      <c r="C283" s="10" t="s">
        <v>230</v>
      </c>
      <c r="D283" s="10" t="s">
        <v>528</v>
      </c>
      <c r="E283" s="10" t="s">
        <v>1</v>
      </c>
      <c r="F283" s="14">
        <v>724</v>
      </c>
      <c r="G283" s="2">
        <v>724</v>
      </c>
    </row>
    <row r="284" spans="1:7" ht="24" x14ac:dyDescent="0.2">
      <c r="A284" s="13" t="s">
        <v>509</v>
      </c>
      <c r="B284" s="10" t="s">
        <v>226</v>
      </c>
      <c r="C284" s="10" t="s">
        <v>230</v>
      </c>
      <c r="D284" s="10" t="s">
        <v>510</v>
      </c>
      <c r="E284" s="10"/>
      <c r="F284" s="14">
        <f>F285</f>
        <v>490</v>
      </c>
    </row>
    <row r="285" spans="1:7" x14ac:dyDescent="0.2">
      <c r="A285" s="13" t="s">
        <v>5</v>
      </c>
      <c r="B285" s="10" t="s">
        <v>226</v>
      </c>
      <c r="C285" s="10" t="s">
        <v>230</v>
      </c>
      <c r="D285" s="10" t="s">
        <v>510</v>
      </c>
      <c r="E285" s="10" t="s">
        <v>1</v>
      </c>
      <c r="F285" s="14">
        <v>490</v>
      </c>
      <c r="G285" s="2">
        <v>490</v>
      </c>
    </row>
    <row r="286" spans="1:7" ht="24" hidden="1" x14ac:dyDescent="0.2">
      <c r="A286" s="13" t="s">
        <v>245</v>
      </c>
      <c r="B286" s="10" t="s">
        <v>226</v>
      </c>
      <c r="C286" s="10" t="s">
        <v>230</v>
      </c>
      <c r="D286" s="10" t="s">
        <v>244</v>
      </c>
      <c r="E286" s="10"/>
      <c r="F286" s="14">
        <f>F287+F289+F291+F293+F295</f>
        <v>0</v>
      </c>
    </row>
    <row r="287" spans="1:7" ht="36" hidden="1" x14ac:dyDescent="0.2">
      <c r="A287" s="13" t="s">
        <v>243</v>
      </c>
      <c r="B287" s="10" t="s">
        <v>226</v>
      </c>
      <c r="C287" s="10" t="s">
        <v>230</v>
      </c>
      <c r="D287" s="10" t="s">
        <v>242</v>
      </c>
      <c r="E287" s="10"/>
      <c r="F287" s="14">
        <f>F288</f>
        <v>0</v>
      </c>
    </row>
    <row r="288" spans="1:7" hidden="1" x14ac:dyDescent="0.2">
      <c r="A288" s="13" t="s">
        <v>5</v>
      </c>
      <c r="B288" s="10" t="s">
        <v>226</v>
      </c>
      <c r="C288" s="10" t="s">
        <v>230</v>
      </c>
      <c r="D288" s="10" t="s">
        <v>242</v>
      </c>
      <c r="E288" s="10" t="s">
        <v>1</v>
      </c>
      <c r="F288" s="14">
        <f>20-20</f>
        <v>0</v>
      </c>
      <c r="G288" s="2">
        <v>-20</v>
      </c>
    </row>
    <row r="289" spans="1:10" hidden="1" x14ac:dyDescent="0.2">
      <c r="A289" s="13" t="s">
        <v>241</v>
      </c>
      <c r="B289" s="10" t="s">
        <v>226</v>
      </c>
      <c r="C289" s="10" t="s">
        <v>230</v>
      </c>
      <c r="D289" s="10" t="s">
        <v>240</v>
      </c>
      <c r="E289" s="10"/>
      <c r="F289" s="14">
        <f>F290</f>
        <v>0</v>
      </c>
    </row>
    <row r="290" spans="1:10" hidden="1" x14ac:dyDescent="0.2">
      <c r="A290" s="13" t="s">
        <v>5</v>
      </c>
      <c r="B290" s="10" t="s">
        <v>226</v>
      </c>
      <c r="C290" s="10" t="s">
        <v>230</v>
      </c>
      <c r="D290" s="10" t="s">
        <v>240</v>
      </c>
      <c r="E290" s="10" t="s">
        <v>1</v>
      </c>
      <c r="F290" s="14">
        <f>5-5</f>
        <v>0</v>
      </c>
      <c r="G290" s="2">
        <v>-5</v>
      </c>
    </row>
    <row r="291" spans="1:10" ht="24" hidden="1" x14ac:dyDescent="0.2">
      <c r="A291" s="13" t="s">
        <v>239</v>
      </c>
      <c r="B291" s="10" t="s">
        <v>226</v>
      </c>
      <c r="C291" s="10" t="s">
        <v>230</v>
      </c>
      <c r="D291" s="10" t="s">
        <v>238</v>
      </c>
      <c r="E291" s="10"/>
      <c r="F291" s="14">
        <f>F292</f>
        <v>0</v>
      </c>
    </row>
    <row r="292" spans="1:10" hidden="1" x14ac:dyDescent="0.2">
      <c r="A292" s="13" t="s">
        <v>5</v>
      </c>
      <c r="B292" s="10" t="s">
        <v>226</v>
      </c>
      <c r="C292" s="10" t="s">
        <v>230</v>
      </c>
      <c r="D292" s="10" t="s">
        <v>238</v>
      </c>
      <c r="E292" s="10" t="s">
        <v>1</v>
      </c>
      <c r="F292" s="14">
        <f>3-3</f>
        <v>0</v>
      </c>
      <c r="G292" s="2">
        <v>-3</v>
      </c>
    </row>
    <row r="293" spans="1:10" hidden="1" x14ac:dyDescent="0.2">
      <c r="A293" s="13" t="s">
        <v>237</v>
      </c>
      <c r="B293" s="10" t="s">
        <v>226</v>
      </c>
      <c r="C293" s="10" t="s">
        <v>230</v>
      </c>
      <c r="D293" s="10" t="s">
        <v>236</v>
      </c>
      <c r="E293" s="10"/>
      <c r="F293" s="14">
        <f>F294</f>
        <v>0</v>
      </c>
    </row>
    <row r="294" spans="1:10" hidden="1" x14ac:dyDescent="0.2">
      <c r="A294" s="13" t="s">
        <v>5</v>
      </c>
      <c r="B294" s="10" t="s">
        <v>226</v>
      </c>
      <c r="C294" s="10" t="s">
        <v>230</v>
      </c>
      <c r="D294" s="10" t="s">
        <v>236</v>
      </c>
      <c r="E294" s="10" t="s">
        <v>1</v>
      </c>
      <c r="F294" s="14">
        <f>14-14</f>
        <v>0</v>
      </c>
      <c r="G294" s="2">
        <v>-14</v>
      </c>
    </row>
    <row r="295" spans="1:10" ht="36" hidden="1" x14ac:dyDescent="0.2">
      <c r="A295" s="13" t="s">
        <v>235</v>
      </c>
      <c r="B295" s="10" t="s">
        <v>226</v>
      </c>
      <c r="C295" s="10" t="s">
        <v>230</v>
      </c>
      <c r="D295" s="10" t="s">
        <v>234</v>
      </c>
      <c r="E295" s="10"/>
      <c r="F295" s="14">
        <f>F296</f>
        <v>0</v>
      </c>
    </row>
    <row r="296" spans="1:10" hidden="1" x14ac:dyDescent="0.2">
      <c r="A296" s="13" t="s">
        <v>5</v>
      </c>
      <c r="B296" s="10" t="s">
        <v>226</v>
      </c>
      <c r="C296" s="10" t="s">
        <v>230</v>
      </c>
      <c r="D296" s="10" t="s">
        <v>234</v>
      </c>
      <c r="E296" s="10" t="s">
        <v>1</v>
      </c>
      <c r="F296" s="14">
        <f>11-11</f>
        <v>0</v>
      </c>
      <c r="G296" s="2">
        <v>-11</v>
      </c>
    </row>
    <row r="297" spans="1:10" x14ac:dyDescent="0.2">
      <c r="A297" s="13" t="s">
        <v>233</v>
      </c>
      <c r="B297" s="10" t="s">
        <v>226</v>
      </c>
      <c r="C297" s="10" t="s">
        <v>230</v>
      </c>
      <c r="D297" s="10" t="s">
        <v>232</v>
      </c>
      <c r="E297" s="10"/>
      <c r="F297" s="14">
        <f>F298</f>
        <v>2800</v>
      </c>
    </row>
    <row r="298" spans="1:10" ht="24" x14ac:dyDescent="0.2">
      <c r="A298" s="13" t="s">
        <v>231</v>
      </c>
      <c r="B298" s="10" t="s">
        <v>226</v>
      </c>
      <c r="C298" s="10" t="s">
        <v>230</v>
      </c>
      <c r="D298" s="10" t="s">
        <v>229</v>
      </c>
      <c r="E298" s="10"/>
      <c r="F298" s="14">
        <f>F299</f>
        <v>2800</v>
      </c>
    </row>
    <row r="299" spans="1:10" ht="24" x14ac:dyDescent="0.2">
      <c r="A299" s="13" t="s">
        <v>76</v>
      </c>
      <c r="B299" s="10" t="s">
        <v>226</v>
      </c>
      <c r="C299" s="10" t="s">
        <v>230</v>
      </c>
      <c r="D299" s="10" t="s">
        <v>229</v>
      </c>
      <c r="E299" s="10" t="s">
        <v>74</v>
      </c>
      <c r="F299" s="14">
        <f>7105-4133-172</f>
        <v>2800</v>
      </c>
    </row>
    <row r="300" spans="1:10" ht="36" x14ac:dyDescent="0.2">
      <c r="A300" s="29" t="s">
        <v>12</v>
      </c>
      <c r="B300" s="27" t="s">
        <v>226</v>
      </c>
      <c r="C300" s="27" t="s">
        <v>230</v>
      </c>
      <c r="D300" s="27" t="s">
        <v>11</v>
      </c>
      <c r="E300" s="27"/>
      <c r="F300" s="28">
        <f>F301</f>
        <v>49</v>
      </c>
    </row>
    <row r="301" spans="1:10" ht="24" x14ac:dyDescent="0.2">
      <c r="A301" s="13" t="s">
        <v>375</v>
      </c>
      <c r="B301" s="10" t="s">
        <v>226</v>
      </c>
      <c r="C301" s="10" t="s">
        <v>230</v>
      </c>
      <c r="D301" s="10" t="s">
        <v>374</v>
      </c>
      <c r="E301" s="10"/>
      <c r="F301" s="14">
        <f>F302</f>
        <v>49</v>
      </c>
    </row>
    <row r="302" spans="1:10" ht="24" x14ac:dyDescent="0.2">
      <c r="A302" s="13" t="s">
        <v>373</v>
      </c>
      <c r="B302" s="10" t="s">
        <v>226</v>
      </c>
      <c r="C302" s="10" t="s">
        <v>230</v>
      </c>
      <c r="D302" s="10" t="s">
        <v>371</v>
      </c>
      <c r="E302" s="10"/>
      <c r="F302" s="14">
        <f>F303</f>
        <v>49</v>
      </c>
    </row>
    <row r="303" spans="1:10" x14ac:dyDescent="0.2">
      <c r="A303" s="13" t="s">
        <v>5</v>
      </c>
      <c r="B303" s="10" t="s">
        <v>226</v>
      </c>
      <c r="C303" s="10" t="s">
        <v>230</v>
      </c>
      <c r="D303" s="10" t="s">
        <v>371</v>
      </c>
      <c r="E303" s="10" t="s">
        <v>1</v>
      </c>
      <c r="F303" s="14">
        <v>49</v>
      </c>
      <c r="J303" s="2">
        <v>49</v>
      </c>
    </row>
    <row r="304" spans="1:10" x14ac:dyDescent="0.2">
      <c r="A304" s="29" t="s">
        <v>468</v>
      </c>
      <c r="B304" s="27" t="s">
        <v>226</v>
      </c>
      <c r="C304" s="27" t="s">
        <v>469</v>
      </c>
      <c r="D304" s="27"/>
      <c r="E304" s="27"/>
      <c r="F304" s="28">
        <f>F305</f>
        <v>5245</v>
      </c>
    </row>
    <row r="305" spans="1:6" x14ac:dyDescent="0.2">
      <c r="A305" s="29" t="s">
        <v>47</v>
      </c>
      <c r="B305" s="27" t="s">
        <v>226</v>
      </c>
      <c r="C305" s="27" t="s">
        <v>469</v>
      </c>
      <c r="D305" s="27" t="s">
        <v>48</v>
      </c>
      <c r="E305" s="27"/>
      <c r="F305" s="28">
        <f>F306</f>
        <v>5245</v>
      </c>
    </row>
    <row r="306" spans="1:6" x14ac:dyDescent="0.2">
      <c r="A306" s="13" t="s">
        <v>47</v>
      </c>
      <c r="B306" s="10" t="s">
        <v>226</v>
      </c>
      <c r="C306" s="10" t="s">
        <v>469</v>
      </c>
      <c r="D306" s="10" t="s">
        <v>46</v>
      </c>
      <c r="E306" s="10"/>
      <c r="F306" s="14">
        <f>F307</f>
        <v>5245</v>
      </c>
    </row>
    <row r="307" spans="1:6" ht="24" x14ac:dyDescent="0.2">
      <c r="A307" s="13" t="s">
        <v>530</v>
      </c>
      <c r="B307" s="10" t="s">
        <v>226</v>
      </c>
      <c r="C307" s="10" t="s">
        <v>469</v>
      </c>
      <c r="D307" s="10" t="s">
        <v>470</v>
      </c>
      <c r="E307" s="10"/>
      <c r="F307" s="14">
        <f>F308</f>
        <v>5245</v>
      </c>
    </row>
    <row r="308" spans="1:6" x14ac:dyDescent="0.2">
      <c r="A308" s="13" t="s">
        <v>5</v>
      </c>
      <c r="B308" s="10" t="s">
        <v>226</v>
      </c>
      <c r="C308" s="10" t="s">
        <v>469</v>
      </c>
      <c r="D308" s="10" t="s">
        <v>470</v>
      </c>
      <c r="E308" s="10" t="s">
        <v>1</v>
      </c>
      <c r="F308" s="14">
        <v>5245</v>
      </c>
    </row>
    <row r="309" spans="1:6" ht="24" x14ac:dyDescent="0.2">
      <c r="A309" s="29" t="s">
        <v>228</v>
      </c>
      <c r="B309" s="27" t="s">
        <v>226</v>
      </c>
      <c r="C309" s="27" t="s">
        <v>225</v>
      </c>
      <c r="D309" s="27"/>
      <c r="E309" s="27"/>
      <c r="F309" s="28">
        <f>F310</f>
        <v>1</v>
      </c>
    </row>
    <row r="310" spans="1:6" x14ac:dyDescent="0.2">
      <c r="A310" s="29" t="s">
        <v>47</v>
      </c>
      <c r="B310" s="27" t="s">
        <v>226</v>
      </c>
      <c r="C310" s="27" t="s">
        <v>225</v>
      </c>
      <c r="D310" s="27" t="s">
        <v>48</v>
      </c>
      <c r="E310" s="27"/>
      <c r="F310" s="28">
        <f>F311</f>
        <v>1</v>
      </c>
    </row>
    <row r="311" spans="1:6" x14ac:dyDescent="0.2">
      <c r="A311" s="13" t="s">
        <v>47</v>
      </c>
      <c r="B311" s="10" t="s">
        <v>226</v>
      </c>
      <c r="C311" s="10" t="s">
        <v>225</v>
      </c>
      <c r="D311" s="10" t="s">
        <v>46</v>
      </c>
      <c r="E311" s="10"/>
      <c r="F311" s="14">
        <f>F312</f>
        <v>1</v>
      </c>
    </row>
    <row r="312" spans="1:6" s="32" customFormat="1" ht="104.25" customHeight="1" x14ac:dyDescent="0.15">
      <c r="A312" s="13" t="s">
        <v>227</v>
      </c>
      <c r="B312" s="10" t="s">
        <v>226</v>
      </c>
      <c r="C312" s="10" t="s">
        <v>225</v>
      </c>
      <c r="D312" s="10" t="s">
        <v>224</v>
      </c>
      <c r="E312" s="10"/>
      <c r="F312" s="14">
        <f>F313</f>
        <v>1</v>
      </c>
    </row>
    <row r="313" spans="1:6" ht="23.25" customHeight="1" x14ac:dyDescent="0.2">
      <c r="A313" s="13" t="s">
        <v>29</v>
      </c>
      <c r="B313" s="10" t="s">
        <v>226</v>
      </c>
      <c r="C313" s="10" t="s">
        <v>225</v>
      </c>
      <c r="D313" s="10" t="s">
        <v>224</v>
      </c>
      <c r="E313" s="10" t="s">
        <v>25</v>
      </c>
      <c r="F313" s="14">
        <v>1</v>
      </c>
    </row>
    <row r="314" spans="1:6" x14ac:dyDescent="0.2">
      <c r="A314" s="29" t="s">
        <v>223</v>
      </c>
      <c r="B314" s="27" t="s">
        <v>141</v>
      </c>
      <c r="C314" s="27"/>
      <c r="D314" s="27"/>
      <c r="E314" s="27"/>
      <c r="F314" s="28">
        <f>F315+F332+F368+F380+F395+F417</f>
        <v>477357</v>
      </c>
    </row>
    <row r="315" spans="1:6" x14ac:dyDescent="0.2">
      <c r="A315" s="29" t="s">
        <v>222</v>
      </c>
      <c r="B315" s="27" t="s">
        <v>141</v>
      </c>
      <c r="C315" s="27" t="s">
        <v>213</v>
      </c>
      <c r="D315" s="27"/>
      <c r="E315" s="27"/>
      <c r="F315" s="28">
        <f>F316</f>
        <v>127768</v>
      </c>
    </row>
    <row r="316" spans="1:6" ht="24" x14ac:dyDescent="0.2">
      <c r="A316" s="29" t="s">
        <v>73</v>
      </c>
      <c r="B316" s="27" t="s">
        <v>141</v>
      </c>
      <c r="C316" s="27" t="s">
        <v>213</v>
      </c>
      <c r="D316" s="27" t="s">
        <v>72</v>
      </c>
      <c r="E316" s="27"/>
      <c r="F316" s="28">
        <f>F317</f>
        <v>127768</v>
      </c>
    </row>
    <row r="317" spans="1:6" ht="24.75" customHeight="1" x14ac:dyDescent="0.2">
      <c r="A317" s="13" t="s">
        <v>71</v>
      </c>
      <c r="B317" s="10" t="s">
        <v>141</v>
      </c>
      <c r="C317" s="10" t="s">
        <v>213</v>
      </c>
      <c r="D317" s="10" t="s">
        <v>70</v>
      </c>
      <c r="E317" s="10"/>
      <c r="F317" s="14">
        <f>F318+F321+F328</f>
        <v>127768</v>
      </c>
    </row>
    <row r="318" spans="1:6" ht="19.5" customHeight="1" x14ac:dyDescent="0.2">
      <c r="A318" s="13" t="s">
        <v>221</v>
      </c>
      <c r="B318" s="10" t="s">
        <v>141</v>
      </c>
      <c r="C318" s="10" t="s">
        <v>213</v>
      </c>
      <c r="D318" s="10" t="s">
        <v>220</v>
      </c>
      <c r="E318" s="10"/>
      <c r="F318" s="14">
        <f>F319</f>
        <v>36944</v>
      </c>
    </row>
    <row r="319" spans="1:6" ht="25.5" customHeight="1" x14ac:dyDescent="0.2">
      <c r="A319" s="13" t="s">
        <v>219</v>
      </c>
      <c r="B319" s="10" t="s">
        <v>141</v>
      </c>
      <c r="C319" s="10" t="s">
        <v>213</v>
      </c>
      <c r="D319" s="10" t="s">
        <v>218</v>
      </c>
      <c r="E319" s="10"/>
      <c r="F319" s="14">
        <f>F320</f>
        <v>36944</v>
      </c>
    </row>
    <row r="320" spans="1:6" ht="32.25" customHeight="1" x14ac:dyDescent="0.2">
      <c r="A320" s="13" t="s">
        <v>76</v>
      </c>
      <c r="B320" s="10" t="s">
        <v>141</v>
      </c>
      <c r="C320" s="10" t="s">
        <v>213</v>
      </c>
      <c r="D320" s="10" t="s">
        <v>218</v>
      </c>
      <c r="E320" s="10" t="s">
        <v>74</v>
      </c>
      <c r="F320" s="14">
        <f>1478+35466</f>
        <v>36944</v>
      </c>
    </row>
    <row r="321" spans="1:7" ht="52.5" customHeight="1" x14ac:dyDescent="0.2">
      <c r="A321" s="13" t="s">
        <v>217</v>
      </c>
      <c r="B321" s="10" t="s">
        <v>141</v>
      </c>
      <c r="C321" s="10" t="s">
        <v>213</v>
      </c>
      <c r="D321" s="10" t="s">
        <v>216</v>
      </c>
      <c r="E321" s="10"/>
      <c r="F321" s="14">
        <f>F322+F324+F326</f>
        <v>87509</v>
      </c>
    </row>
    <row r="322" spans="1:7" ht="28.5" customHeight="1" x14ac:dyDescent="0.2">
      <c r="A322" s="13" t="s">
        <v>8</v>
      </c>
      <c r="B322" s="10" t="s">
        <v>141</v>
      </c>
      <c r="C322" s="10" t="s">
        <v>213</v>
      </c>
      <c r="D322" s="10" t="s">
        <v>215</v>
      </c>
      <c r="E322" s="10"/>
      <c r="F322" s="14">
        <f>F323</f>
        <v>25910</v>
      </c>
    </row>
    <row r="323" spans="1:7" ht="24" customHeight="1" x14ac:dyDescent="0.2">
      <c r="A323" s="13" t="s">
        <v>44</v>
      </c>
      <c r="B323" s="10" t="s">
        <v>141</v>
      </c>
      <c r="C323" s="10" t="s">
        <v>213</v>
      </c>
      <c r="D323" s="10" t="s">
        <v>215</v>
      </c>
      <c r="E323" s="10" t="s">
        <v>41</v>
      </c>
      <c r="F323" s="14">
        <v>25910</v>
      </c>
    </row>
    <row r="324" spans="1:7" ht="24" x14ac:dyDescent="0.2">
      <c r="A324" s="13" t="s">
        <v>113</v>
      </c>
      <c r="B324" s="10" t="s">
        <v>141</v>
      </c>
      <c r="C324" s="10" t="s">
        <v>213</v>
      </c>
      <c r="D324" s="10" t="s">
        <v>214</v>
      </c>
      <c r="E324" s="10"/>
      <c r="F324" s="14">
        <f>F325</f>
        <v>27845</v>
      </c>
    </row>
    <row r="325" spans="1:7" ht="24" x14ac:dyDescent="0.2">
      <c r="A325" s="13" t="s">
        <v>44</v>
      </c>
      <c r="B325" s="10" t="s">
        <v>141</v>
      </c>
      <c r="C325" s="10" t="s">
        <v>213</v>
      </c>
      <c r="D325" s="10" t="s">
        <v>214</v>
      </c>
      <c r="E325" s="10" t="s">
        <v>41</v>
      </c>
      <c r="F325" s="14">
        <f>24683+1000+2162</f>
        <v>27845</v>
      </c>
      <c r="G325" s="2">
        <v>2162</v>
      </c>
    </row>
    <row r="326" spans="1:7" ht="118.5" customHeight="1" x14ac:dyDescent="0.2">
      <c r="A326" s="13" t="s">
        <v>209</v>
      </c>
      <c r="B326" s="10" t="s">
        <v>141</v>
      </c>
      <c r="C326" s="10" t="s">
        <v>213</v>
      </c>
      <c r="D326" s="10" t="s">
        <v>212</v>
      </c>
      <c r="E326" s="10"/>
      <c r="F326" s="14">
        <f>F327</f>
        <v>33754</v>
      </c>
    </row>
    <row r="327" spans="1:7" ht="24" x14ac:dyDescent="0.2">
      <c r="A327" s="13" t="s">
        <v>44</v>
      </c>
      <c r="B327" s="10" t="s">
        <v>141</v>
      </c>
      <c r="C327" s="10" t="s">
        <v>213</v>
      </c>
      <c r="D327" s="10" t="s">
        <v>212</v>
      </c>
      <c r="E327" s="10" t="s">
        <v>41</v>
      </c>
      <c r="F327" s="14">
        <v>33754</v>
      </c>
    </row>
    <row r="328" spans="1:7" ht="36" x14ac:dyDescent="0.2">
      <c r="A328" s="13" t="s">
        <v>485</v>
      </c>
      <c r="B328" s="10" t="s">
        <v>141</v>
      </c>
      <c r="C328" s="10" t="s">
        <v>213</v>
      </c>
      <c r="D328" s="10" t="s">
        <v>487</v>
      </c>
      <c r="E328" s="10"/>
      <c r="F328" s="14">
        <f>F329</f>
        <v>3315</v>
      </c>
    </row>
    <row r="329" spans="1:7" ht="36" x14ac:dyDescent="0.2">
      <c r="A329" s="13" t="s">
        <v>441</v>
      </c>
      <c r="B329" s="10" t="s">
        <v>141</v>
      </c>
      <c r="C329" s="10" t="s">
        <v>213</v>
      </c>
      <c r="D329" s="10" t="s">
        <v>488</v>
      </c>
      <c r="E329" s="10"/>
      <c r="F329" s="14">
        <f>F330</f>
        <v>3315</v>
      </c>
    </row>
    <row r="330" spans="1:7" ht="36" x14ac:dyDescent="0.2">
      <c r="A330" s="13" t="s">
        <v>486</v>
      </c>
      <c r="B330" s="10" t="s">
        <v>141</v>
      </c>
      <c r="C330" s="10" t="s">
        <v>213</v>
      </c>
      <c r="D330" s="10" t="s">
        <v>488</v>
      </c>
      <c r="E330" s="10"/>
      <c r="F330" s="14">
        <f>F331</f>
        <v>3315</v>
      </c>
    </row>
    <row r="331" spans="1:7" ht="24" x14ac:dyDescent="0.2">
      <c r="A331" s="13" t="s">
        <v>44</v>
      </c>
      <c r="B331" s="10" t="s">
        <v>141</v>
      </c>
      <c r="C331" s="10" t="s">
        <v>213</v>
      </c>
      <c r="D331" s="10" t="s">
        <v>488</v>
      </c>
      <c r="E331" s="10" t="s">
        <v>41</v>
      </c>
      <c r="F331" s="14">
        <f>2568+747</f>
        <v>3315</v>
      </c>
      <c r="G331" s="2">
        <v>747</v>
      </c>
    </row>
    <row r="332" spans="1:7" s="32" customFormat="1" x14ac:dyDescent="0.15">
      <c r="A332" s="29" t="s">
        <v>211</v>
      </c>
      <c r="B332" s="27" t="s">
        <v>141</v>
      </c>
      <c r="C332" s="27" t="s">
        <v>191</v>
      </c>
      <c r="D332" s="27"/>
      <c r="E332" s="27"/>
      <c r="F332" s="28">
        <f>F333</f>
        <v>303010</v>
      </c>
    </row>
    <row r="333" spans="1:7" ht="24" x14ac:dyDescent="0.2">
      <c r="A333" s="29" t="s">
        <v>73</v>
      </c>
      <c r="B333" s="27" t="s">
        <v>141</v>
      </c>
      <c r="C333" s="27" t="s">
        <v>191</v>
      </c>
      <c r="D333" s="27" t="s">
        <v>72</v>
      </c>
      <c r="E333" s="27"/>
      <c r="F333" s="28">
        <f>F334+F355</f>
        <v>303010</v>
      </c>
    </row>
    <row r="334" spans="1:7" ht="24" customHeight="1" x14ac:dyDescent="0.2">
      <c r="A334" s="13" t="s">
        <v>155</v>
      </c>
      <c r="B334" s="10" t="s">
        <v>141</v>
      </c>
      <c r="C334" s="10" t="s">
        <v>191</v>
      </c>
      <c r="D334" s="10" t="s">
        <v>70</v>
      </c>
      <c r="E334" s="10"/>
      <c r="F334" s="14">
        <f>F335+F352+F346+F349</f>
        <v>284632</v>
      </c>
    </row>
    <row r="335" spans="1:7" ht="85.5" customHeight="1" x14ac:dyDescent="0.2">
      <c r="A335" s="13" t="s">
        <v>154</v>
      </c>
      <c r="B335" s="10" t="s">
        <v>141</v>
      </c>
      <c r="C335" s="10" t="s">
        <v>191</v>
      </c>
      <c r="D335" s="10" t="s">
        <v>153</v>
      </c>
      <c r="E335" s="10"/>
      <c r="F335" s="14">
        <f>F336+F338+F340+F342+F344</f>
        <v>273615</v>
      </c>
    </row>
    <row r="336" spans="1:7" ht="24" x14ac:dyDescent="0.2">
      <c r="A336" s="13" t="s">
        <v>8</v>
      </c>
      <c r="B336" s="10" t="s">
        <v>141</v>
      </c>
      <c r="C336" s="10" t="s">
        <v>191</v>
      </c>
      <c r="D336" s="10" t="s">
        <v>210</v>
      </c>
      <c r="E336" s="10"/>
      <c r="F336" s="14">
        <f>F337</f>
        <v>16555</v>
      </c>
    </row>
    <row r="337" spans="1:10" ht="24" x14ac:dyDescent="0.2">
      <c r="A337" s="13" t="s">
        <v>44</v>
      </c>
      <c r="B337" s="10" t="s">
        <v>141</v>
      </c>
      <c r="C337" s="10" t="s">
        <v>191</v>
      </c>
      <c r="D337" s="10" t="s">
        <v>210</v>
      </c>
      <c r="E337" s="10" t="s">
        <v>41</v>
      </c>
      <c r="F337" s="14">
        <f>16558-3</f>
        <v>16555</v>
      </c>
    </row>
    <row r="338" spans="1:10" ht="24" x14ac:dyDescent="0.2">
      <c r="A338" s="13" t="s">
        <v>113</v>
      </c>
      <c r="B338" s="10" t="s">
        <v>141</v>
      </c>
      <c r="C338" s="10" t="s">
        <v>191</v>
      </c>
      <c r="D338" s="10" t="s">
        <v>188</v>
      </c>
      <c r="E338" s="10"/>
      <c r="F338" s="14">
        <f>F339</f>
        <v>62512</v>
      </c>
    </row>
    <row r="339" spans="1:10" ht="24" x14ac:dyDescent="0.2">
      <c r="A339" s="13" t="s">
        <v>44</v>
      </c>
      <c r="B339" s="10" t="s">
        <v>141</v>
      </c>
      <c r="C339" s="10" t="s">
        <v>191</v>
      </c>
      <c r="D339" s="10" t="s">
        <v>188</v>
      </c>
      <c r="E339" s="10" t="s">
        <v>41</v>
      </c>
      <c r="F339" s="14">
        <f>59085+4100-590-83</f>
        <v>62512</v>
      </c>
      <c r="G339" s="2">
        <v>-590</v>
      </c>
      <c r="J339" s="2">
        <v>-83</v>
      </c>
    </row>
    <row r="340" spans="1:10" ht="117" customHeight="1" x14ac:dyDescent="0.2">
      <c r="A340" s="13" t="s">
        <v>209</v>
      </c>
      <c r="B340" s="10" t="s">
        <v>141</v>
      </c>
      <c r="C340" s="10" t="s">
        <v>191</v>
      </c>
      <c r="D340" s="10" t="s">
        <v>208</v>
      </c>
      <c r="E340" s="10"/>
      <c r="F340" s="14">
        <f>F341</f>
        <v>173174</v>
      </c>
    </row>
    <row r="341" spans="1:10" ht="26.25" customHeight="1" x14ac:dyDescent="0.2">
      <c r="A341" s="13" t="s">
        <v>44</v>
      </c>
      <c r="B341" s="10" t="s">
        <v>141</v>
      </c>
      <c r="C341" s="10" t="s">
        <v>191</v>
      </c>
      <c r="D341" s="10" t="s">
        <v>208</v>
      </c>
      <c r="E341" s="10" t="s">
        <v>41</v>
      </c>
      <c r="F341" s="14">
        <f>173579-405</f>
        <v>173174</v>
      </c>
    </row>
    <row r="342" spans="1:10" ht="39" customHeight="1" x14ac:dyDescent="0.2">
      <c r="A342" s="13" t="s">
        <v>207</v>
      </c>
      <c r="B342" s="10" t="s">
        <v>141</v>
      </c>
      <c r="C342" s="10" t="s">
        <v>191</v>
      </c>
      <c r="D342" s="10" t="s">
        <v>206</v>
      </c>
      <c r="E342" s="10"/>
      <c r="F342" s="14">
        <f>F343</f>
        <v>20038</v>
      </c>
    </row>
    <row r="343" spans="1:10" ht="24" x14ac:dyDescent="0.2">
      <c r="A343" s="13" t="s">
        <v>44</v>
      </c>
      <c r="B343" s="10" t="s">
        <v>141</v>
      </c>
      <c r="C343" s="10" t="s">
        <v>191</v>
      </c>
      <c r="D343" s="10" t="s">
        <v>206</v>
      </c>
      <c r="E343" s="10" t="s">
        <v>41</v>
      </c>
      <c r="F343" s="14">
        <f>18280+1758</f>
        <v>20038</v>
      </c>
    </row>
    <row r="344" spans="1:10" ht="104.25" customHeight="1" x14ac:dyDescent="0.2">
      <c r="A344" s="13" t="s">
        <v>205</v>
      </c>
      <c r="B344" s="10" t="s">
        <v>141</v>
      </c>
      <c r="C344" s="10" t="s">
        <v>191</v>
      </c>
      <c r="D344" s="10" t="s">
        <v>151</v>
      </c>
      <c r="E344" s="10"/>
      <c r="F344" s="14">
        <f>F345</f>
        <v>1336</v>
      </c>
    </row>
    <row r="345" spans="1:10" ht="24" x14ac:dyDescent="0.2">
      <c r="A345" s="13" t="s">
        <v>44</v>
      </c>
      <c r="B345" s="10" t="s">
        <v>141</v>
      </c>
      <c r="C345" s="10" t="s">
        <v>191</v>
      </c>
      <c r="D345" s="10" t="s">
        <v>151</v>
      </c>
      <c r="E345" s="10" t="s">
        <v>41</v>
      </c>
      <c r="F345" s="14">
        <f>1219+117</f>
        <v>1336</v>
      </c>
    </row>
    <row r="346" spans="1:10" ht="36" x14ac:dyDescent="0.2">
      <c r="A346" s="13" t="s">
        <v>485</v>
      </c>
      <c r="B346" s="10" t="s">
        <v>141</v>
      </c>
      <c r="C346" s="10" t="s">
        <v>191</v>
      </c>
      <c r="D346" s="10" t="s">
        <v>511</v>
      </c>
      <c r="E346" s="10"/>
      <c r="F346" s="14">
        <f>F347</f>
        <v>7127</v>
      </c>
    </row>
    <row r="347" spans="1:10" ht="24" x14ac:dyDescent="0.2">
      <c r="A347" s="13" t="s">
        <v>498</v>
      </c>
      <c r="B347" s="10" t="s">
        <v>141</v>
      </c>
      <c r="C347" s="10" t="s">
        <v>191</v>
      </c>
      <c r="D347" s="10" t="s">
        <v>511</v>
      </c>
      <c r="E347" s="10"/>
      <c r="F347" s="14">
        <f>F348</f>
        <v>7127</v>
      </c>
    </row>
    <row r="348" spans="1:10" ht="24" x14ac:dyDescent="0.2">
      <c r="A348" s="13" t="s">
        <v>502</v>
      </c>
      <c r="B348" s="10" t="s">
        <v>141</v>
      </c>
      <c r="C348" s="10" t="s">
        <v>191</v>
      </c>
      <c r="D348" s="10" t="s">
        <v>511</v>
      </c>
      <c r="E348" s="10" t="s">
        <v>74</v>
      </c>
      <c r="F348" s="14">
        <v>7127</v>
      </c>
      <c r="G348" s="2">
        <v>7127</v>
      </c>
    </row>
    <row r="349" spans="1:10" ht="24" x14ac:dyDescent="0.2">
      <c r="A349" s="13" t="s">
        <v>537</v>
      </c>
      <c r="B349" s="10" t="s">
        <v>141</v>
      </c>
      <c r="C349" s="10" t="s">
        <v>191</v>
      </c>
      <c r="D349" s="10" t="s">
        <v>539</v>
      </c>
      <c r="E349" s="10"/>
      <c r="F349" s="14">
        <f>F350</f>
        <v>2083</v>
      </c>
    </row>
    <row r="350" spans="1:10" ht="24" x14ac:dyDescent="0.2">
      <c r="A350" s="13" t="s">
        <v>538</v>
      </c>
      <c r="B350" s="10" t="s">
        <v>141</v>
      </c>
      <c r="C350" s="10" t="s">
        <v>191</v>
      </c>
      <c r="D350" s="10" t="s">
        <v>540</v>
      </c>
      <c r="E350" s="10"/>
      <c r="F350" s="14">
        <f>F351</f>
        <v>2083</v>
      </c>
    </row>
    <row r="351" spans="1:10" ht="24" x14ac:dyDescent="0.2">
      <c r="A351" s="13" t="s">
        <v>44</v>
      </c>
      <c r="B351" s="10" t="s">
        <v>141</v>
      </c>
      <c r="C351" s="10" t="s">
        <v>191</v>
      </c>
      <c r="D351" s="10" t="s">
        <v>540</v>
      </c>
      <c r="E351" s="10" t="s">
        <v>41</v>
      </c>
      <c r="F351" s="14">
        <v>2083</v>
      </c>
      <c r="J351" s="2">
        <v>2083</v>
      </c>
    </row>
    <row r="352" spans="1:10" ht="24" x14ac:dyDescent="0.2">
      <c r="A352" s="13" t="s">
        <v>431</v>
      </c>
      <c r="B352" s="10" t="s">
        <v>141</v>
      </c>
      <c r="C352" s="10" t="s">
        <v>191</v>
      </c>
      <c r="D352" s="10" t="s">
        <v>186</v>
      </c>
      <c r="E352" s="10"/>
      <c r="F352" s="14">
        <f>F353</f>
        <v>1807</v>
      </c>
    </row>
    <row r="353" spans="1:7" ht="53.25" customHeight="1" x14ac:dyDescent="0.2">
      <c r="A353" s="13" t="s">
        <v>204</v>
      </c>
      <c r="B353" s="10" t="s">
        <v>141</v>
      </c>
      <c r="C353" s="10" t="s">
        <v>191</v>
      </c>
      <c r="D353" s="10" t="s">
        <v>203</v>
      </c>
      <c r="E353" s="10"/>
      <c r="F353" s="14">
        <f>F354</f>
        <v>1807</v>
      </c>
    </row>
    <row r="354" spans="1:7" ht="24" x14ac:dyDescent="0.2">
      <c r="A354" s="13" t="s">
        <v>44</v>
      </c>
      <c r="B354" s="10" t="s">
        <v>141</v>
      </c>
      <c r="C354" s="10" t="s">
        <v>191</v>
      </c>
      <c r="D354" s="10" t="s">
        <v>203</v>
      </c>
      <c r="E354" s="10" t="s">
        <v>41</v>
      </c>
      <c r="F354" s="14">
        <f>2300-473-20</f>
        <v>1807</v>
      </c>
    </row>
    <row r="355" spans="1:7" x14ac:dyDescent="0.2">
      <c r="A355" s="13" t="s">
        <v>65</v>
      </c>
      <c r="B355" s="10" t="s">
        <v>141</v>
      </c>
      <c r="C355" s="10" t="s">
        <v>191</v>
      </c>
      <c r="D355" s="10" t="s">
        <v>64</v>
      </c>
      <c r="E355" s="10"/>
      <c r="F355" s="14">
        <f>F356+F363</f>
        <v>18378</v>
      </c>
    </row>
    <row r="356" spans="1:7" ht="24" x14ac:dyDescent="0.2">
      <c r="A356" s="13" t="s">
        <v>202</v>
      </c>
      <c r="B356" s="10" t="s">
        <v>141</v>
      </c>
      <c r="C356" s="10" t="s">
        <v>191</v>
      </c>
      <c r="D356" s="10" t="s">
        <v>201</v>
      </c>
      <c r="E356" s="10"/>
      <c r="F356" s="14">
        <f>F357+F359+F361</f>
        <v>15428</v>
      </c>
    </row>
    <row r="357" spans="1:7" ht="36" x14ac:dyDescent="0.2">
      <c r="A357" s="13" t="s">
        <v>200</v>
      </c>
      <c r="B357" s="10" t="s">
        <v>141</v>
      </c>
      <c r="C357" s="10" t="s">
        <v>191</v>
      </c>
      <c r="D357" s="10" t="s">
        <v>199</v>
      </c>
      <c r="E357" s="10"/>
      <c r="F357" s="14">
        <f>F358</f>
        <v>1235</v>
      </c>
    </row>
    <row r="358" spans="1:7" ht="24" x14ac:dyDescent="0.2">
      <c r="A358" s="13" t="s">
        <v>44</v>
      </c>
      <c r="B358" s="10" t="s">
        <v>141</v>
      </c>
      <c r="C358" s="10" t="s">
        <v>191</v>
      </c>
      <c r="D358" s="10" t="s">
        <v>199</v>
      </c>
      <c r="E358" s="10" t="s">
        <v>41</v>
      </c>
      <c r="F358" s="14">
        <f>1236-1</f>
        <v>1235</v>
      </c>
    </row>
    <row r="359" spans="1:7" ht="41.25" customHeight="1" x14ac:dyDescent="0.2">
      <c r="A359" s="13" t="s">
        <v>198</v>
      </c>
      <c r="B359" s="10" t="s">
        <v>141</v>
      </c>
      <c r="C359" s="10" t="s">
        <v>191</v>
      </c>
      <c r="D359" s="10" t="s">
        <v>197</v>
      </c>
      <c r="E359" s="10"/>
      <c r="F359" s="14">
        <f>F360</f>
        <v>14052</v>
      </c>
    </row>
    <row r="360" spans="1:7" ht="24" x14ac:dyDescent="0.2">
      <c r="A360" s="13" t="s">
        <v>44</v>
      </c>
      <c r="B360" s="10" t="s">
        <v>141</v>
      </c>
      <c r="C360" s="10" t="s">
        <v>191</v>
      </c>
      <c r="D360" s="10" t="s">
        <v>197</v>
      </c>
      <c r="E360" s="10" t="s">
        <v>41</v>
      </c>
      <c r="F360" s="14">
        <v>14052</v>
      </c>
    </row>
    <row r="361" spans="1:7" ht="64.5" customHeight="1" x14ac:dyDescent="0.2">
      <c r="A361" s="13" t="s">
        <v>196</v>
      </c>
      <c r="B361" s="10" t="s">
        <v>141</v>
      </c>
      <c r="C361" s="10" t="s">
        <v>191</v>
      </c>
      <c r="D361" s="10" t="s">
        <v>195</v>
      </c>
      <c r="E361" s="10"/>
      <c r="F361" s="14">
        <f>F362</f>
        <v>141</v>
      </c>
    </row>
    <row r="362" spans="1:7" ht="24" x14ac:dyDescent="0.2">
      <c r="A362" s="13" t="s">
        <v>44</v>
      </c>
      <c r="B362" s="10" t="s">
        <v>141</v>
      </c>
      <c r="C362" s="10" t="s">
        <v>191</v>
      </c>
      <c r="D362" s="10" t="s">
        <v>195</v>
      </c>
      <c r="E362" s="10" t="s">
        <v>41</v>
      </c>
      <c r="F362" s="14">
        <v>141</v>
      </c>
    </row>
    <row r="363" spans="1:7" ht="24" x14ac:dyDescent="0.2">
      <c r="A363" s="13" t="s">
        <v>194</v>
      </c>
      <c r="B363" s="10" t="s">
        <v>141</v>
      </c>
      <c r="C363" s="10" t="s">
        <v>191</v>
      </c>
      <c r="D363" s="10" t="s">
        <v>193</v>
      </c>
      <c r="E363" s="10"/>
      <c r="F363" s="14">
        <f>F364+F366</f>
        <v>2950</v>
      </c>
    </row>
    <row r="364" spans="1:7" ht="36" x14ac:dyDescent="0.2">
      <c r="A364" s="13" t="s">
        <v>192</v>
      </c>
      <c r="B364" s="10" t="s">
        <v>141</v>
      </c>
      <c r="C364" s="10" t="s">
        <v>191</v>
      </c>
      <c r="D364" s="10" t="s">
        <v>190</v>
      </c>
      <c r="E364" s="10"/>
      <c r="F364" s="14">
        <f>F365</f>
        <v>1500</v>
      </c>
    </row>
    <row r="365" spans="1:7" ht="24" x14ac:dyDescent="0.2">
      <c r="A365" s="13" t="s">
        <v>44</v>
      </c>
      <c r="B365" s="10" t="s">
        <v>141</v>
      </c>
      <c r="C365" s="10" t="s">
        <v>191</v>
      </c>
      <c r="D365" s="10" t="s">
        <v>190</v>
      </c>
      <c r="E365" s="10" t="s">
        <v>41</v>
      </c>
      <c r="F365" s="14">
        <v>1500</v>
      </c>
    </row>
    <row r="366" spans="1:7" ht="36" x14ac:dyDescent="0.2">
      <c r="A366" s="13" t="s">
        <v>512</v>
      </c>
      <c r="B366" s="10" t="s">
        <v>141</v>
      </c>
      <c r="C366" s="10" t="s">
        <v>191</v>
      </c>
      <c r="D366" s="10" t="s">
        <v>513</v>
      </c>
      <c r="E366" s="10"/>
      <c r="F366" s="14">
        <f>F367</f>
        <v>1450</v>
      </c>
    </row>
    <row r="367" spans="1:7" ht="24" x14ac:dyDescent="0.2">
      <c r="A367" s="13" t="s">
        <v>44</v>
      </c>
      <c r="B367" s="10" t="s">
        <v>141</v>
      </c>
      <c r="C367" s="10" t="s">
        <v>191</v>
      </c>
      <c r="D367" s="10" t="s">
        <v>513</v>
      </c>
      <c r="E367" s="10" t="s">
        <v>41</v>
      </c>
      <c r="F367" s="14">
        <v>1450</v>
      </c>
      <c r="G367" s="2">
        <v>1450</v>
      </c>
    </row>
    <row r="368" spans="1:7" x14ac:dyDescent="0.2">
      <c r="A368" s="29" t="s">
        <v>189</v>
      </c>
      <c r="B368" s="27" t="s">
        <v>141</v>
      </c>
      <c r="C368" s="27" t="s">
        <v>183</v>
      </c>
      <c r="D368" s="27"/>
      <c r="E368" s="27"/>
      <c r="F368" s="28">
        <f>F369</f>
        <v>23204</v>
      </c>
    </row>
    <row r="369" spans="1:10" ht="24" x14ac:dyDescent="0.2">
      <c r="A369" s="29" t="s">
        <v>73</v>
      </c>
      <c r="B369" s="27" t="s">
        <v>141</v>
      </c>
      <c r="C369" s="27" t="s">
        <v>183</v>
      </c>
      <c r="D369" s="27" t="s">
        <v>72</v>
      </c>
      <c r="E369" s="27"/>
      <c r="F369" s="28">
        <f>F370</f>
        <v>23204</v>
      </c>
    </row>
    <row r="370" spans="1:10" ht="24" x14ac:dyDescent="0.2">
      <c r="A370" s="13" t="s">
        <v>155</v>
      </c>
      <c r="B370" s="10" t="s">
        <v>141</v>
      </c>
      <c r="C370" s="10" t="s">
        <v>183</v>
      </c>
      <c r="D370" s="10" t="s">
        <v>70</v>
      </c>
      <c r="E370" s="10"/>
      <c r="F370" s="14">
        <f>F371+F376</f>
        <v>23204</v>
      </c>
    </row>
    <row r="371" spans="1:10" ht="91.5" customHeight="1" x14ac:dyDescent="0.2">
      <c r="A371" s="13" t="s">
        <v>154</v>
      </c>
      <c r="B371" s="10" t="s">
        <v>141</v>
      </c>
      <c r="C371" s="10" t="s">
        <v>183</v>
      </c>
      <c r="D371" s="10" t="s">
        <v>153</v>
      </c>
      <c r="E371" s="10"/>
      <c r="F371" s="14">
        <f>F372+F374</f>
        <v>17112</v>
      </c>
    </row>
    <row r="372" spans="1:10" ht="24" x14ac:dyDescent="0.2">
      <c r="A372" s="13" t="s">
        <v>113</v>
      </c>
      <c r="B372" s="10" t="s">
        <v>141</v>
      </c>
      <c r="C372" s="10" t="s">
        <v>183</v>
      </c>
      <c r="D372" s="10" t="s">
        <v>188</v>
      </c>
      <c r="E372" s="10"/>
      <c r="F372" s="14">
        <f>F373</f>
        <v>2568</v>
      </c>
    </row>
    <row r="373" spans="1:10" ht="24" x14ac:dyDescent="0.2">
      <c r="A373" s="13" t="s">
        <v>44</v>
      </c>
      <c r="B373" s="10" t="s">
        <v>141</v>
      </c>
      <c r="C373" s="10" t="s">
        <v>183</v>
      </c>
      <c r="D373" s="10" t="s">
        <v>188</v>
      </c>
      <c r="E373" s="10" t="s">
        <v>41</v>
      </c>
      <c r="F373" s="14">
        <v>2568</v>
      </c>
    </row>
    <row r="374" spans="1:10" ht="24" x14ac:dyDescent="0.2">
      <c r="A374" s="13" t="s">
        <v>8</v>
      </c>
      <c r="B374" s="10" t="s">
        <v>141</v>
      </c>
      <c r="C374" s="10" t="s">
        <v>183</v>
      </c>
      <c r="D374" s="10" t="s">
        <v>187</v>
      </c>
      <c r="E374" s="10"/>
      <c r="F374" s="14">
        <f>F375</f>
        <v>14544</v>
      </c>
    </row>
    <row r="375" spans="1:10" ht="24" x14ac:dyDescent="0.2">
      <c r="A375" s="13" t="s">
        <v>44</v>
      </c>
      <c r="B375" s="10" t="s">
        <v>141</v>
      </c>
      <c r="C375" s="10" t="s">
        <v>183</v>
      </c>
      <c r="D375" s="10" t="s">
        <v>187</v>
      </c>
      <c r="E375" s="10" t="s">
        <v>41</v>
      </c>
      <c r="F375" s="14">
        <f>13564-360+511+434+395</f>
        <v>14544</v>
      </c>
      <c r="G375" s="2">
        <f>511+434</f>
        <v>945</v>
      </c>
      <c r="J375" s="2">
        <v>395</v>
      </c>
    </row>
    <row r="376" spans="1:10" ht="24" x14ac:dyDescent="0.2">
      <c r="A376" s="13" t="s">
        <v>431</v>
      </c>
      <c r="B376" s="10" t="s">
        <v>141</v>
      </c>
      <c r="C376" s="10" t="s">
        <v>183</v>
      </c>
      <c r="D376" s="10" t="s">
        <v>186</v>
      </c>
      <c r="E376" s="10"/>
      <c r="F376" s="14">
        <f>F377</f>
        <v>6092</v>
      </c>
    </row>
    <row r="377" spans="1:10" ht="39.75" customHeight="1" x14ac:dyDescent="0.2">
      <c r="A377" s="13" t="s">
        <v>185</v>
      </c>
      <c r="B377" s="10" t="s">
        <v>141</v>
      </c>
      <c r="C377" s="10" t="s">
        <v>183</v>
      </c>
      <c r="D377" s="10" t="s">
        <v>182</v>
      </c>
      <c r="E377" s="10"/>
      <c r="F377" s="14">
        <f>F378+F379</f>
        <v>6092</v>
      </c>
    </row>
    <row r="378" spans="1:10" ht="24" x14ac:dyDescent="0.2">
      <c r="A378" s="13" t="s">
        <v>44</v>
      </c>
      <c r="B378" s="10" t="s">
        <v>141</v>
      </c>
      <c r="C378" s="10" t="s">
        <v>183</v>
      </c>
      <c r="D378" s="10" t="s">
        <v>182</v>
      </c>
      <c r="E378" s="10" t="s">
        <v>41</v>
      </c>
      <c r="F378" s="14">
        <f>5709+1196-637-395</f>
        <v>5873</v>
      </c>
      <c r="G378" s="2">
        <v>-637</v>
      </c>
      <c r="J378" s="2">
        <v>-395</v>
      </c>
    </row>
    <row r="379" spans="1:10" ht="22.5" customHeight="1" x14ac:dyDescent="0.2">
      <c r="A379" s="13" t="s">
        <v>158</v>
      </c>
      <c r="B379" s="10" t="s">
        <v>141</v>
      </c>
      <c r="C379" s="10" t="s">
        <v>183</v>
      </c>
      <c r="D379" s="10" t="s">
        <v>182</v>
      </c>
      <c r="E379" s="10" t="s">
        <v>156</v>
      </c>
      <c r="F379" s="14">
        <f>929-836+126</f>
        <v>219</v>
      </c>
      <c r="G379" s="2">
        <v>126</v>
      </c>
    </row>
    <row r="380" spans="1:10" ht="24" x14ac:dyDescent="0.2">
      <c r="A380" s="29" t="s">
        <v>181</v>
      </c>
      <c r="B380" s="27" t="s">
        <v>141</v>
      </c>
      <c r="C380" s="27" t="s">
        <v>170</v>
      </c>
      <c r="D380" s="27"/>
      <c r="E380" s="27"/>
      <c r="F380" s="28">
        <f>F385+F391</f>
        <v>90</v>
      </c>
    </row>
    <row r="381" spans="1:10" hidden="1" x14ac:dyDescent="0.2">
      <c r="A381" s="13" t="s">
        <v>47</v>
      </c>
      <c r="B381" s="10" t="s">
        <v>141</v>
      </c>
      <c r="C381" s="10" t="s">
        <v>170</v>
      </c>
      <c r="D381" s="10" t="s">
        <v>48</v>
      </c>
      <c r="E381" s="10"/>
      <c r="F381" s="14"/>
    </row>
    <row r="382" spans="1:10" hidden="1" x14ac:dyDescent="0.2">
      <c r="A382" s="13" t="s">
        <v>47</v>
      </c>
      <c r="B382" s="10" t="s">
        <v>141</v>
      </c>
      <c r="C382" s="10" t="s">
        <v>170</v>
      </c>
      <c r="D382" s="10" t="s">
        <v>46</v>
      </c>
      <c r="E382" s="10"/>
      <c r="F382" s="14"/>
    </row>
    <row r="383" spans="1:10" ht="24" hidden="1" x14ac:dyDescent="0.2">
      <c r="A383" s="13" t="s">
        <v>142</v>
      </c>
      <c r="B383" s="10" t="s">
        <v>141</v>
      </c>
      <c r="C383" s="10" t="s">
        <v>170</v>
      </c>
      <c r="D383" s="10" t="s">
        <v>157</v>
      </c>
      <c r="E383" s="10"/>
      <c r="F383" s="14"/>
    </row>
    <row r="384" spans="1:10" ht="24" hidden="1" x14ac:dyDescent="0.2">
      <c r="A384" s="13" t="s">
        <v>121</v>
      </c>
      <c r="B384" s="10" t="s">
        <v>141</v>
      </c>
      <c r="C384" s="10" t="s">
        <v>170</v>
      </c>
      <c r="D384" s="10" t="s">
        <v>157</v>
      </c>
      <c r="E384" s="10" t="s">
        <v>25</v>
      </c>
      <c r="F384" s="14"/>
    </row>
    <row r="385" spans="1:6" ht="24" x14ac:dyDescent="0.2">
      <c r="A385" s="29" t="s">
        <v>180</v>
      </c>
      <c r="B385" s="27" t="s">
        <v>141</v>
      </c>
      <c r="C385" s="27" t="s">
        <v>170</v>
      </c>
      <c r="D385" s="27" t="s">
        <v>179</v>
      </c>
      <c r="E385" s="27"/>
      <c r="F385" s="28">
        <f>F386</f>
        <v>50</v>
      </c>
    </row>
    <row r="386" spans="1:6" ht="24" x14ac:dyDescent="0.2">
      <c r="A386" s="13" t="s">
        <v>178</v>
      </c>
      <c r="B386" s="10" t="s">
        <v>141</v>
      </c>
      <c r="C386" s="10" t="s">
        <v>170</v>
      </c>
      <c r="D386" s="10" t="s">
        <v>177</v>
      </c>
      <c r="E386" s="10"/>
      <c r="F386" s="14">
        <f>F387+F389</f>
        <v>50</v>
      </c>
    </row>
    <row r="387" spans="1:6" ht="37.5" customHeight="1" x14ac:dyDescent="0.2">
      <c r="A387" s="13" t="s">
        <v>176</v>
      </c>
      <c r="B387" s="10" t="s">
        <v>141</v>
      </c>
      <c r="C387" s="10" t="s">
        <v>170</v>
      </c>
      <c r="D387" s="10" t="s">
        <v>175</v>
      </c>
      <c r="E387" s="10"/>
      <c r="F387" s="14">
        <f>F388</f>
        <v>30</v>
      </c>
    </row>
    <row r="388" spans="1:6" ht="24" customHeight="1" x14ac:dyDescent="0.2">
      <c r="A388" s="13" t="s">
        <v>29</v>
      </c>
      <c r="B388" s="10" t="s">
        <v>141</v>
      </c>
      <c r="C388" s="10" t="s">
        <v>170</v>
      </c>
      <c r="D388" s="10" t="s">
        <v>175</v>
      </c>
      <c r="E388" s="10" t="s">
        <v>25</v>
      </c>
      <c r="F388" s="14">
        <v>30</v>
      </c>
    </row>
    <row r="389" spans="1:6" ht="39.75" customHeight="1" x14ac:dyDescent="0.2">
      <c r="A389" s="13" t="s">
        <v>174</v>
      </c>
      <c r="B389" s="10" t="s">
        <v>141</v>
      </c>
      <c r="C389" s="10" t="s">
        <v>170</v>
      </c>
      <c r="D389" s="10" t="s">
        <v>173</v>
      </c>
      <c r="E389" s="10"/>
      <c r="F389" s="14">
        <f>F390</f>
        <v>20</v>
      </c>
    </row>
    <row r="390" spans="1:6" ht="24" customHeight="1" x14ac:dyDescent="0.2">
      <c r="A390" s="13" t="s">
        <v>29</v>
      </c>
      <c r="B390" s="10" t="s">
        <v>141</v>
      </c>
      <c r="C390" s="10" t="s">
        <v>170</v>
      </c>
      <c r="D390" s="10" t="s">
        <v>173</v>
      </c>
      <c r="E390" s="10" t="s">
        <v>25</v>
      </c>
      <c r="F390" s="14">
        <v>20</v>
      </c>
    </row>
    <row r="391" spans="1:6" ht="39" customHeight="1" x14ac:dyDescent="0.2">
      <c r="A391" s="29" t="s">
        <v>12</v>
      </c>
      <c r="B391" s="27" t="s">
        <v>141</v>
      </c>
      <c r="C391" s="27" t="s">
        <v>170</v>
      </c>
      <c r="D391" s="27" t="s">
        <v>11</v>
      </c>
      <c r="E391" s="27"/>
      <c r="F391" s="28">
        <f>F392</f>
        <v>40</v>
      </c>
    </row>
    <row r="392" spans="1:6" ht="24" customHeight="1" x14ac:dyDescent="0.2">
      <c r="A392" s="13" t="s">
        <v>172</v>
      </c>
      <c r="B392" s="10" t="s">
        <v>141</v>
      </c>
      <c r="C392" s="10" t="s">
        <v>170</v>
      </c>
      <c r="D392" s="10" t="s">
        <v>171</v>
      </c>
      <c r="E392" s="10"/>
      <c r="F392" s="14">
        <f>F393</f>
        <v>40</v>
      </c>
    </row>
    <row r="393" spans="1:6" ht="24" customHeight="1" x14ac:dyDescent="0.2">
      <c r="A393" s="13" t="s">
        <v>142</v>
      </c>
      <c r="B393" s="10" t="s">
        <v>141</v>
      </c>
      <c r="C393" s="10" t="s">
        <v>170</v>
      </c>
      <c r="D393" s="10" t="s">
        <v>169</v>
      </c>
      <c r="E393" s="10"/>
      <c r="F393" s="14">
        <f>F394</f>
        <v>40</v>
      </c>
    </row>
    <row r="394" spans="1:6" ht="24" customHeight="1" x14ac:dyDescent="0.2">
      <c r="A394" s="13" t="s">
        <v>29</v>
      </c>
      <c r="B394" s="10" t="s">
        <v>141</v>
      </c>
      <c r="C394" s="10" t="s">
        <v>170</v>
      </c>
      <c r="D394" s="10" t="s">
        <v>169</v>
      </c>
      <c r="E394" s="10" t="s">
        <v>25</v>
      </c>
      <c r="F394" s="14">
        <v>40</v>
      </c>
    </row>
    <row r="395" spans="1:6" ht="15" customHeight="1" x14ac:dyDescent="0.2">
      <c r="A395" s="29" t="s">
        <v>168</v>
      </c>
      <c r="B395" s="27" t="s">
        <v>141</v>
      </c>
      <c r="C395" s="27" t="s">
        <v>161</v>
      </c>
      <c r="D395" s="27"/>
      <c r="E395" s="27"/>
      <c r="F395" s="28">
        <f>F396+F413</f>
        <v>3293</v>
      </c>
    </row>
    <row r="396" spans="1:6" ht="24" x14ac:dyDescent="0.2">
      <c r="A396" s="29" t="s">
        <v>73</v>
      </c>
      <c r="B396" s="27" t="s">
        <v>141</v>
      </c>
      <c r="C396" s="27" t="s">
        <v>161</v>
      </c>
      <c r="D396" s="27" t="s">
        <v>72</v>
      </c>
      <c r="E396" s="27"/>
      <c r="F396" s="28">
        <f>F397</f>
        <v>3283</v>
      </c>
    </row>
    <row r="397" spans="1:6" x14ac:dyDescent="0.2">
      <c r="A397" s="13" t="s">
        <v>65</v>
      </c>
      <c r="B397" s="10" t="s">
        <v>141</v>
      </c>
      <c r="C397" s="10" t="s">
        <v>161</v>
      </c>
      <c r="D397" s="10" t="s">
        <v>64</v>
      </c>
      <c r="E397" s="10"/>
      <c r="F397" s="14">
        <f>F398+F401+F410</f>
        <v>3283</v>
      </c>
    </row>
    <row r="398" spans="1:6" ht="52.5" customHeight="1" x14ac:dyDescent="0.2">
      <c r="A398" s="13" t="s">
        <v>167</v>
      </c>
      <c r="B398" s="10" t="s">
        <v>141</v>
      </c>
      <c r="C398" s="10" t="s">
        <v>161</v>
      </c>
      <c r="D398" s="10" t="s">
        <v>166</v>
      </c>
      <c r="E398" s="12"/>
      <c r="F398" s="14">
        <f>F399</f>
        <v>2214</v>
      </c>
    </row>
    <row r="399" spans="1:6" ht="51" customHeight="1" x14ac:dyDescent="0.2">
      <c r="A399" s="13" t="s">
        <v>165</v>
      </c>
      <c r="B399" s="10" t="s">
        <v>141</v>
      </c>
      <c r="C399" s="10" t="s">
        <v>161</v>
      </c>
      <c r="D399" s="10" t="s">
        <v>164</v>
      </c>
      <c r="E399" s="10"/>
      <c r="F399" s="14">
        <f>F400</f>
        <v>2214</v>
      </c>
    </row>
    <row r="400" spans="1:6" ht="27.75" customHeight="1" x14ac:dyDescent="0.2">
      <c r="A400" s="13" t="s">
        <v>44</v>
      </c>
      <c r="B400" s="10" t="s">
        <v>141</v>
      </c>
      <c r="C400" s="10" t="s">
        <v>161</v>
      </c>
      <c r="D400" s="10" t="s">
        <v>164</v>
      </c>
      <c r="E400" s="10" t="s">
        <v>41</v>
      </c>
      <c r="F400" s="14">
        <v>2214</v>
      </c>
    </row>
    <row r="401" spans="1:7" ht="24.75" customHeight="1" x14ac:dyDescent="0.2">
      <c r="A401" s="11" t="s">
        <v>514</v>
      </c>
      <c r="B401" s="10" t="s">
        <v>141</v>
      </c>
      <c r="C401" s="10" t="s">
        <v>161</v>
      </c>
      <c r="D401" s="10" t="s">
        <v>519</v>
      </c>
      <c r="E401" s="10"/>
      <c r="F401" s="14">
        <f>F402+F404+F406+F408</f>
        <v>929</v>
      </c>
    </row>
    <row r="402" spans="1:7" ht="12.75" customHeight="1" x14ac:dyDescent="0.2">
      <c r="A402" s="11" t="s">
        <v>515</v>
      </c>
      <c r="B402" s="10" t="s">
        <v>141</v>
      </c>
      <c r="C402" s="10" t="s">
        <v>161</v>
      </c>
      <c r="D402" s="10" t="s">
        <v>520</v>
      </c>
      <c r="E402" s="10"/>
      <c r="F402" s="14">
        <f>F403</f>
        <v>354</v>
      </c>
    </row>
    <row r="403" spans="1:7" ht="27" customHeight="1" x14ac:dyDescent="0.2">
      <c r="A403" s="11" t="s">
        <v>44</v>
      </c>
      <c r="B403" s="10" t="s">
        <v>141</v>
      </c>
      <c r="C403" s="10" t="s">
        <v>161</v>
      </c>
      <c r="D403" s="10" t="s">
        <v>520</v>
      </c>
      <c r="E403" s="10" t="s">
        <v>41</v>
      </c>
      <c r="F403" s="14">
        <v>354</v>
      </c>
      <c r="G403" s="2">
        <v>354</v>
      </c>
    </row>
    <row r="404" spans="1:7" ht="12.75" customHeight="1" x14ac:dyDescent="0.2">
      <c r="A404" s="11" t="s">
        <v>516</v>
      </c>
      <c r="B404" s="10" t="s">
        <v>141</v>
      </c>
      <c r="C404" s="10" t="s">
        <v>161</v>
      </c>
      <c r="D404" s="10" t="s">
        <v>521</v>
      </c>
      <c r="E404" s="10"/>
      <c r="F404" s="14">
        <f>F405</f>
        <v>372</v>
      </c>
    </row>
    <row r="405" spans="1:7" ht="25.5" customHeight="1" x14ac:dyDescent="0.2">
      <c r="A405" s="11" t="s">
        <v>44</v>
      </c>
      <c r="B405" s="10" t="s">
        <v>141</v>
      </c>
      <c r="C405" s="10" t="s">
        <v>161</v>
      </c>
      <c r="D405" s="10" t="s">
        <v>521</v>
      </c>
      <c r="E405" s="10" t="s">
        <v>41</v>
      </c>
      <c r="F405" s="14">
        <v>372</v>
      </c>
      <c r="G405" s="2">
        <v>372</v>
      </c>
    </row>
    <row r="406" spans="1:7" ht="26.25" customHeight="1" x14ac:dyDescent="0.2">
      <c r="A406" s="11" t="s">
        <v>517</v>
      </c>
      <c r="B406" s="10" t="s">
        <v>141</v>
      </c>
      <c r="C406" s="10" t="s">
        <v>161</v>
      </c>
      <c r="D406" s="10" t="s">
        <v>522</v>
      </c>
      <c r="E406" s="10"/>
      <c r="F406" s="14">
        <f>F407</f>
        <v>163</v>
      </c>
    </row>
    <row r="407" spans="1:7" ht="27.75" customHeight="1" x14ac:dyDescent="0.2">
      <c r="A407" s="11" t="s">
        <v>44</v>
      </c>
      <c r="B407" s="10" t="s">
        <v>141</v>
      </c>
      <c r="C407" s="10" t="s">
        <v>161</v>
      </c>
      <c r="D407" s="10" t="s">
        <v>522</v>
      </c>
      <c r="E407" s="10" t="s">
        <v>41</v>
      </c>
      <c r="F407" s="14">
        <v>163</v>
      </c>
      <c r="G407" s="2">
        <v>163</v>
      </c>
    </row>
    <row r="408" spans="1:7" ht="24.75" customHeight="1" x14ac:dyDescent="0.2">
      <c r="A408" s="38" t="s">
        <v>532</v>
      </c>
      <c r="B408" s="10" t="s">
        <v>141</v>
      </c>
      <c r="C408" s="10" t="s">
        <v>161</v>
      </c>
      <c r="D408" s="10" t="s">
        <v>531</v>
      </c>
      <c r="E408" s="10"/>
      <c r="F408" s="14">
        <f>F409</f>
        <v>40</v>
      </c>
    </row>
    <row r="409" spans="1:7" ht="27.75" customHeight="1" x14ac:dyDescent="0.2">
      <c r="A409" s="11" t="s">
        <v>44</v>
      </c>
      <c r="B409" s="10" t="s">
        <v>141</v>
      </c>
      <c r="C409" s="10" t="s">
        <v>161</v>
      </c>
      <c r="D409" s="10" t="s">
        <v>531</v>
      </c>
      <c r="E409" s="10" t="s">
        <v>41</v>
      </c>
      <c r="F409" s="14">
        <v>40</v>
      </c>
    </row>
    <row r="410" spans="1:7" ht="35.25" customHeight="1" x14ac:dyDescent="0.2">
      <c r="A410" s="11" t="s">
        <v>518</v>
      </c>
      <c r="B410" s="10" t="s">
        <v>141</v>
      </c>
      <c r="C410" s="10" t="s">
        <v>161</v>
      </c>
      <c r="D410" s="10" t="s">
        <v>523</v>
      </c>
      <c r="E410" s="10"/>
      <c r="F410" s="14">
        <f>F411</f>
        <v>140</v>
      </c>
    </row>
    <row r="411" spans="1:7" ht="34.5" customHeight="1" x14ac:dyDescent="0.2">
      <c r="A411" s="11" t="s">
        <v>524</v>
      </c>
      <c r="B411" s="10" t="s">
        <v>141</v>
      </c>
      <c r="C411" s="10" t="s">
        <v>161</v>
      </c>
      <c r="D411" s="10" t="s">
        <v>523</v>
      </c>
      <c r="E411" s="10"/>
      <c r="F411" s="14">
        <f>F412</f>
        <v>140</v>
      </c>
    </row>
    <row r="412" spans="1:7" ht="28.5" customHeight="1" x14ac:dyDescent="0.2">
      <c r="A412" s="11" t="s">
        <v>44</v>
      </c>
      <c r="B412" s="10" t="s">
        <v>141</v>
      </c>
      <c r="C412" s="10" t="s">
        <v>161</v>
      </c>
      <c r="D412" s="10" t="s">
        <v>523</v>
      </c>
      <c r="E412" s="10" t="s">
        <v>41</v>
      </c>
      <c r="F412" s="14">
        <f>127+13</f>
        <v>140</v>
      </c>
      <c r="G412" s="2">
        <v>127</v>
      </c>
    </row>
    <row r="413" spans="1:7" ht="12.75" customHeight="1" x14ac:dyDescent="0.2">
      <c r="A413" s="29" t="s">
        <v>47</v>
      </c>
      <c r="B413" s="27" t="s">
        <v>141</v>
      </c>
      <c r="C413" s="27" t="s">
        <v>161</v>
      </c>
      <c r="D413" s="27" t="s">
        <v>48</v>
      </c>
      <c r="E413" s="27"/>
      <c r="F413" s="28">
        <f>F414</f>
        <v>10</v>
      </c>
    </row>
    <row r="414" spans="1:7" ht="12" customHeight="1" x14ac:dyDescent="0.2">
      <c r="A414" s="13" t="s">
        <v>47</v>
      </c>
      <c r="B414" s="10" t="s">
        <v>141</v>
      </c>
      <c r="C414" s="10" t="s">
        <v>161</v>
      </c>
      <c r="D414" s="10" t="s">
        <v>46</v>
      </c>
      <c r="E414" s="10"/>
      <c r="F414" s="14">
        <f>F415</f>
        <v>10</v>
      </c>
    </row>
    <row r="415" spans="1:7" ht="37.5" customHeight="1" x14ac:dyDescent="0.2">
      <c r="A415" s="13" t="s">
        <v>163</v>
      </c>
      <c r="B415" s="10" t="s">
        <v>141</v>
      </c>
      <c r="C415" s="10" t="s">
        <v>161</v>
      </c>
      <c r="D415" s="10" t="s">
        <v>160</v>
      </c>
      <c r="E415" s="10"/>
      <c r="F415" s="14">
        <f>F416</f>
        <v>10</v>
      </c>
    </row>
    <row r="416" spans="1:7" ht="15" customHeight="1" x14ac:dyDescent="0.2">
      <c r="A416" s="13" t="s">
        <v>162</v>
      </c>
      <c r="B416" s="10" t="s">
        <v>141</v>
      </c>
      <c r="C416" s="10" t="s">
        <v>161</v>
      </c>
      <c r="D416" s="10" t="s">
        <v>160</v>
      </c>
      <c r="E416" s="10" t="s">
        <v>50</v>
      </c>
      <c r="F416" s="14">
        <v>10</v>
      </c>
    </row>
    <row r="417" spans="1:7" ht="18" customHeight="1" x14ac:dyDescent="0.2">
      <c r="A417" s="29" t="s">
        <v>159</v>
      </c>
      <c r="B417" s="27" t="s">
        <v>141</v>
      </c>
      <c r="C417" s="27" t="s">
        <v>140</v>
      </c>
      <c r="D417" s="27"/>
      <c r="E417" s="27"/>
      <c r="F417" s="28">
        <f>F418+F426</f>
        <v>19992</v>
      </c>
    </row>
    <row r="418" spans="1:7" ht="15" customHeight="1" x14ac:dyDescent="0.2">
      <c r="A418" s="29" t="s">
        <v>47</v>
      </c>
      <c r="B418" s="27" t="s">
        <v>141</v>
      </c>
      <c r="C418" s="27" t="s">
        <v>140</v>
      </c>
      <c r="D418" s="27" t="s">
        <v>48</v>
      </c>
      <c r="E418" s="27"/>
      <c r="F418" s="28">
        <f>F419</f>
        <v>10303</v>
      </c>
    </row>
    <row r="419" spans="1:7" x14ac:dyDescent="0.2">
      <c r="A419" s="13" t="s">
        <v>47</v>
      </c>
      <c r="B419" s="10" t="s">
        <v>141</v>
      </c>
      <c r="C419" s="10" t="s">
        <v>140</v>
      </c>
      <c r="D419" s="10" t="s">
        <v>46</v>
      </c>
      <c r="E419" s="10"/>
      <c r="F419" s="14">
        <f>F422+F420</f>
        <v>10303</v>
      </c>
    </row>
    <row r="420" spans="1:7" ht="24" x14ac:dyDescent="0.2">
      <c r="A420" s="13" t="s">
        <v>8</v>
      </c>
      <c r="B420" s="10" t="s">
        <v>141</v>
      </c>
      <c r="C420" s="10" t="s">
        <v>140</v>
      </c>
      <c r="D420" s="10" t="s">
        <v>429</v>
      </c>
      <c r="E420" s="10"/>
      <c r="F420" s="14">
        <f>F421</f>
        <v>7331</v>
      </c>
    </row>
    <row r="421" spans="1:7" ht="48" x14ac:dyDescent="0.2">
      <c r="A421" s="13" t="s">
        <v>112</v>
      </c>
      <c r="B421" s="10" t="s">
        <v>141</v>
      </c>
      <c r="C421" s="10" t="s">
        <v>140</v>
      </c>
      <c r="D421" s="10" t="s">
        <v>429</v>
      </c>
      <c r="E421" s="10" t="s">
        <v>111</v>
      </c>
      <c r="F421" s="14">
        <v>7331</v>
      </c>
    </row>
    <row r="422" spans="1:7" ht="25.5" customHeight="1" x14ac:dyDescent="0.2">
      <c r="A422" s="13" t="s">
        <v>113</v>
      </c>
      <c r="B422" s="10" t="s">
        <v>141</v>
      </c>
      <c r="C422" s="10" t="s">
        <v>140</v>
      </c>
      <c r="D422" s="10" t="s">
        <v>108</v>
      </c>
      <c r="E422" s="10"/>
      <c r="F422" s="14">
        <f>F423+F424+F425</f>
        <v>2972</v>
      </c>
    </row>
    <row r="423" spans="1:7" ht="51.75" customHeight="1" x14ac:dyDescent="0.2">
      <c r="A423" s="13" t="s">
        <v>112</v>
      </c>
      <c r="B423" s="10" t="s">
        <v>141</v>
      </c>
      <c r="C423" s="10" t="s">
        <v>140</v>
      </c>
      <c r="D423" s="10" t="s">
        <v>108</v>
      </c>
      <c r="E423" s="10" t="s">
        <v>111</v>
      </c>
      <c r="F423" s="14">
        <f>2214-2</f>
        <v>2212</v>
      </c>
      <c r="G423" s="2">
        <v>-2</v>
      </c>
    </row>
    <row r="424" spans="1:7" ht="24" x14ac:dyDescent="0.2">
      <c r="A424" s="13" t="s">
        <v>29</v>
      </c>
      <c r="B424" s="10" t="s">
        <v>141</v>
      </c>
      <c r="C424" s="10" t="s">
        <v>140</v>
      </c>
      <c r="D424" s="10" t="s">
        <v>108</v>
      </c>
      <c r="E424" s="10" t="s">
        <v>25</v>
      </c>
      <c r="F424" s="14">
        <v>758</v>
      </c>
    </row>
    <row r="425" spans="1:7" x14ac:dyDescent="0.2">
      <c r="A425" s="13" t="s">
        <v>158</v>
      </c>
      <c r="B425" s="10" t="s">
        <v>141</v>
      </c>
      <c r="C425" s="10" t="s">
        <v>140</v>
      </c>
      <c r="D425" s="10" t="s">
        <v>157</v>
      </c>
      <c r="E425" s="10" t="s">
        <v>156</v>
      </c>
      <c r="F425" s="14">
        <v>2</v>
      </c>
      <c r="G425" s="2">
        <v>2</v>
      </c>
    </row>
    <row r="426" spans="1:7" ht="24" x14ac:dyDescent="0.2">
      <c r="A426" s="29" t="s">
        <v>73</v>
      </c>
      <c r="B426" s="27" t="s">
        <v>141</v>
      </c>
      <c r="C426" s="27" t="s">
        <v>140</v>
      </c>
      <c r="D426" s="27" t="s">
        <v>72</v>
      </c>
      <c r="E426" s="27"/>
      <c r="F426" s="28">
        <f>F427+F431+F436</f>
        <v>9689</v>
      </c>
    </row>
    <row r="427" spans="1:7" ht="24" x14ac:dyDescent="0.2">
      <c r="A427" s="13" t="s">
        <v>155</v>
      </c>
      <c r="B427" s="10" t="s">
        <v>141</v>
      </c>
      <c r="C427" s="10" t="s">
        <v>140</v>
      </c>
      <c r="D427" s="10" t="s">
        <v>70</v>
      </c>
      <c r="E427" s="10"/>
      <c r="F427" s="14">
        <f>F428</f>
        <v>214</v>
      </c>
    </row>
    <row r="428" spans="1:7" ht="90" customHeight="1" x14ac:dyDescent="0.2">
      <c r="A428" s="13" t="s">
        <v>154</v>
      </c>
      <c r="B428" s="10" t="s">
        <v>141</v>
      </c>
      <c r="C428" s="10" t="s">
        <v>140</v>
      </c>
      <c r="D428" s="10" t="s">
        <v>153</v>
      </c>
      <c r="E428" s="10"/>
      <c r="F428" s="14">
        <f>F429</f>
        <v>214</v>
      </c>
    </row>
    <row r="429" spans="1:7" ht="78" customHeight="1" x14ac:dyDescent="0.2">
      <c r="A429" s="13" t="s">
        <v>152</v>
      </c>
      <c r="B429" s="10" t="s">
        <v>141</v>
      </c>
      <c r="C429" s="10" t="s">
        <v>140</v>
      </c>
      <c r="D429" s="10" t="s">
        <v>151</v>
      </c>
      <c r="E429" s="10"/>
      <c r="F429" s="14">
        <f>F430</f>
        <v>214</v>
      </c>
    </row>
    <row r="430" spans="1:7" ht="24" x14ac:dyDescent="0.2">
      <c r="A430" s="13" t="s">
        <v>29</v>
      </c>
      <c r="B430" s="10" t="s">
        <v>141</v>
      </c>
      <c r="C430" s="10" t="s">
        <v>140</v>
      </c>
      <c r="D430" s="10" t="s">
        <v>151</v>
      </c>
      <c r="E430" s="10" t="s">
        <v>25</v>
      </c>
      <c r="F430" s="14">
        <f>195+19</f>
        <v>214</v>
      </c>
    </row>
    <row r="431" spans="1:7" x14ac:dyDescent="0.2">
      <c r="A431" s="13" t="s">
        <v>65</v>
      </c>
      <c r="B431" s="10" t="s">
        <v>141</v>
      </c>
      <c r="C431" s="10" t="s">
        <v>140</v>
      </c>
      <c r="D431" s="10" t="s">
        <v>64</v>
      </c>
      <c r="E431" s="10"/>
      <c r="F431" s="14">
        <f>F432</f>
        <v>2260</v>
      </c>
    </row>
    <row r="432" spans="1:7" ht="36" x14ac:dyDescent="0.2">
      <c r="A432" s="13" t="s">
        <v>150</v>
      </c>
      <c r="B432" s="10" t="s">
        <v>141</v>
      </c>
      <c r="C432" s="10" t="s">
        <v>140</v>
      </c>
      <c r="D432" s="10" t="s">
        <v>149</v>
      </c>
      <c r="E432" s="10"/>
      <c r="F432" s="14">
        <f>F433</f>
        <v>2260</v>
      </c>
    </row>
    <row r="433" spans="1:7" ht="36.75" customHeight="1" x14ac:dyDescent="0.2">
      <c r="A433" s="13" t="s">
        <v>148</v>
      </c>
      <c r="B433" s="10" t="s">
        <v>141</v>
      </c>
      <c r="C433" s="10" t="s">
        <v>140</v>
      </c>
      <c r="D433" s="10" t="s">
        <v>147</v>
      </c>
      <c r="E433" s="10"/>
      <c r="F433" s="14">
        <f>F434+F435</f>
        <v>2260</v>
      </c>
    </row>
    <row r="434" spans="1:7" ht="51" customHeight="1" x14ac:dyDescent="0.2">
      <c r="A434" s="13" t="s">
        <v>112</v>
      </c>
      <c r="B434" s="10" t="s">
        <v>141</v>
      </c>
      <c r="C434" s="10" t="s">
        <v>140</v>
      </c>
      <c r="D434" s="10" t="s">
        <v>147</v>
      </c>
      <c r="E434" s="10" t="s">
        <v>111</v>
      </c>
      <c r="F434" s="14">
        <f>977+481-5</f>
        <v>1453</v>
      </c>
      <c r="G434" s="2">
        <v>-5</v>
      </c>
    </row>
    <row r="435" spans="1:7" ht="25.5" customHeight="1" x14ac:dyDescent="0.2">
      <c r="A435" s="13" t="s">
        <v>121</v>
      </c>
      <c r="B435" s="10" t="s">
        <v>141</v>
      </c>
      <c r="C435" s="10" t="s">
        <v>140</v>
      </c>
      <c r="D435" s="10" t="s">
        <v>147</v>
      </c>
      <c r="E435" s="10" t="s">
        <v>25</v>
      </c>
      <c r="F435" s="14">
        <f>356+446+5</f>
        <v>807</v>
      </c>
      <c r="G435" s="2">
        <v>5</v>
      </c>
    </row>
    <row r="436" spans="1:7" ht="60.75" customHeight="1" x14ac:dyDescent="0.2">
      <c r="A436" s="13" t="s">
        <v>146</v>
      </c>
      <c r="B436" s="10" t="s">
        <v>141</v>
      </c>
      <c r="C436" s="10" t="s">
        <v>140</v>
      </c>
      <c r="D436" s="10" t="s">
        <v>145</v>
      </c>
      <c r="E436" s="10"/>
      <c r="F436" s="14">
        <f>F437</f>
        <v>7215</v>
      </c>
    </row>
    <row r="437" spans="1:7" ht="24" x14ac:dyDescent="0.2">
      <c r="A437" s="13" t="s">
        <v>144</v>
      </c>
      <c r="B437" s="10" t="s">
        <v>141</v>
      </c>
      <c r="C437" s="10" t="s">
        <v>140</v>
      </c>
      <c r="D437" s="10" t="s">
        <v>143</v>
      </c>
      <c r="E437" s="10"/>
      <c r="F437" s="14">
        <f>F438</f>
        <v>7215</v>
      </c>
    </row>
    <row r="438" spans="1:7" ht="26.25" customHeight="1" x14ac:dyDescent="0.2">
      <c r="A438" s="13" t="s">
        <v>142</v>
      </c>
      <c r="B438" s="10" t="s">
        <v>141</v>
      </c>
      <c r="C438" s="10" t="s">
        <v>140</v>
      </c>
      <c r="D438" s="10" t="s">
        <v>139</v>
      </c>
      <c r="E438" s="10"/>
      <c r="F438" s="14">
        <f>F439+F440+F441</f>
        <v>7215</v>
      </c>
    </row>
    <row r="439" spans="1:7" ht="51.75" customHeight="1" x14ac:dyDescent="0.2">
      <c r="A439" s="13" t="s">
        <v>112</v>
      </c>
      <c r="B439" s="10" t="s">
        <v>141</v>
      </c>
      <c r="C439" s="10" t="s">
        <v>140</v>
      </c>
      <c r="D439" s="10" t="s">
        <v>139</v>
      </c>
      <c r="E439" s="10" t="s">
        <v>111</v>
      </c>
      <c r="F439" s="14">
        <v>6798</v>
      </c>
    </row>
    <row r="440" spans="1:7" ht="26.25" customHeight="1" x14ac:dyDescent="0.2">
      <c r="A440" s="13" t="s">
        <v>29</v>
      </c>
      <c r="B440" s="10" t="s">
        <v>141</v>
      </c>
      <c r="C440" s="10" t="s">
        <v>140</v>
      </c>
      <c r="D440" s="10" t="s">
        <v>139</v>
      </c>
      <c r="E440" s="10" t="s">
        <v>25</v>
      </c>
      <c r="F440" s="14">
        <f>417-14</f>
        <v>403</v>
      </c>
      <c r="G440" s="2">
        <v>-14</v>
      </c>
    </row>
    <row r="441" spans="1:7" ht="16.5" customHeight="1" x14ac:dyDescent="0.2">
      <c r="A441" s="13" t="s">
        <v>158</v>
      </c>
      <c r="B441" s="10" t="s">
        <v>141</v>
      </c>
      <c r="C441" s="10" t="s">
        <v>140</v>
      </c>
      <c r="D441" s="10" t="s">
        <v>139</v>
      </c>
      <c r="E441" s="10" t="s">
        <v>156</v>
      </c>
      <c r="F441" s="14">
        <v>14</v>
      </c>
      <c r="G441" s="2">
        <v>14</v>
      </c>
    </row>
    <row r="442" spans="1:7" x14ac:dyDescent="0.2">
      <c r="A442" s="29" t="s">
        <v>138</v>
      </c>
      <c r="B442" s="27" t="s">
        <v>110</v>
      </c>
      <c r="C442" s="27"/>
      <c r="D442" s="27"/>
      <c r="E442" s="27"/>
      <c r="F442" s="28">
        <f>F443+F479</f>
        <v>70070</v>
      </c>
    </row>
    <row r="443" spans="1:7" x14ac:dyDescent="0.2">
      <c r="A443" s="29" t="s">
        <v>137</v>
      </c>
      <c r="B443" s="27" t="s">
        <v>110</v>
      </c>
      <c r="C443" s="27" t="s">
        <v>116</v>
      </c>
      <c r="D443" s="27"/>
      <c r="E443" s="27"/>
      <c r="F443" s="28">
        <f>F448+F469+F444</f>
        <v>66720</v>
      </c>
    </row>
    <row r="444" spans="1:7" ht="48" x14ac:dyDescent="0.2">
      <c r="A444" s="29" t="s">
        <v>101</v>
      </c>
      <c r="B444" s="27" t="s">
        <v>110</v>
      </c>
      <c r="C444" s="27" t="s">
        <v>116</v>
      </c>
      <c r="D444" s="27" t="s">
        <v>100</v>
      </c>
      <c r="E444" s="27"/>
      <c r="F444" s="28">
        <f>F445</f>
        <v>2</v>
      </c>
    </row>
    <row r="445" spans="1:7" ht="24" x14ac:dyDescent="0.2">
      <c r="A445" s="13" t="s">
        <v>471</v>
      </c>
      <c r="B445" s="10" t="s">
        <v>110</v>
      </c>
      <c r="C445" s="10" t="s">
        <v>116</v>
      </c>
      <c r="D445" s="10" t="s">
        <v>473</v>
      </c>
      <c r="E445" s="10"/>
      <c r="F445" s="14">
        <f>F446</f>
        <v>2</v>
      </c>
    </row>
    <row r="446" spans="1:7" ht="60" x14ac:dyDescent="0.2">
      <c r="A446" s="13" t="s">
        <v>472</v>
      </c>
      <c r="B446" s="10" t="s">
        <v>110</v>
      </c>
      <c r="C446" s="10" t="s">
        <v>116</v>
      </c>
      <c r="D446" s="10" t="s">
        <v>474</v>
      </c>
      <c r="E446" s="10"/>
      <c r="F446" s="14">
        <f>F447</f>
        <v>2</v>
      </c>
    </row>
    <row r="447" spans="1:7" ht="24" x14ac:dyDescent="0.2">
      <c r="A447" s="13" t="s">
        <v>29</v>
      </c>
      <c r="B447" s="10" t="s">
        <v>110</v>
      </c>
      <c r="C447" s="10" t="s">
        <v>116</v>
      </c>
      <c r="D447" s="10" t="s">
        <v>474</v>
      </c>
      <c r="E447" s="10" t="s">
        <v>25</v>
      </c>
      <c r="F447" s="14">
        <v>2</v>
      </c>
    </row>
    <row r="448" spans="1:7" ht="24.75" customHeight="1" x14ac:dyDescent="0.2">
      <c r="A448" s="29" t="s">
        <v>136</v>
      </c>
      <c r="B448" s="27" t="s">
        <v>110</v>
      </c>
      <c r="C448" s="27" t="s">
        <v>116</v>
      </c>
      <c r="D448" s="27" t="s">
        <v>135</v>
      </c>
      <c r="E448" s="27"/>
      <c r="F448" s="28">
        <f>F449+F456+F463+F466</f>
        <v>57381</v>
      </c>
    </row>
    <row r="449" spans="1:7" ht="36" x14ac:dyDescent="0.2">
      <c r="A449" s="13" t="s">
        <v>134</v>
      </c>
      <c r="B449" s="10" t="s">
        <v>110</v>
      </c>
      <c r="C449" s="10" t="s">
        <v>116</v>
      </c>
      <c r="D449" s="10" t="s">
        <v>133</v>
      </c>
      <c r="E449" s="10"/>
      <c r="F449" s="14">
        <f>F450+F452+F454</f>
        <v>44240</v>
      </c>
    </row>
    <row r="450" spans="1:7" ht="24" x14ac:dyDescent="0.2">
      <c r="A450" s="13" t="s">
        <v>113</v>
      </c>
      <c r="B450" s="10" t="s">
        <v>110</v>
      </c>
      <c r="C450" s="10" t="s">
        <v>116</v>
      </c>
      <c r="D450" s="10" t="s">
        <v>132</v>
      </c>
      <c r="E450" s="10"/>
      <c r="F450" s="14">
        <f>F451</f>
        <v>812</v>
      </c>
    </row>
    <row r="451" spans="1:7" ht="24.75" customHeight="1" x14ac:dyDescent="0.2">
      <c r="A451" s="13" t="s">
        <v>44</v>
      </c>
      <c r="B451" s="10" t="s">
        <v>110</v>
      </c>
      <c r="C451" s="10" t="s">
        <v>116</v>
      </c>
      <c r="D451" s="10" t="s">
        <v>132</v>
      </c>
      <c r="E451" s="10" t="s">
        <v>41</v>
      </c>
      <c r="F451" s="14">
        <v>812</v>
      </c>
    </row>
    <row r="452" spans="1:7" ht="24.75" customHeight="1" x14ac:dyDescent="0.2">
      <c r="A452" s="13" t="s">
        <v>8</v>
      </c>
      <c r="B452" s="10" t="s">
        <v>110</v>
      </c>
      <c r="C452" s="10" t="s">
        <v>116</v>
      </c>
      <c r="D452" s="10" t="s">
        <v>131</v>
      </c>
      <c r="E452" s="10"/>
      <c r="F452" s="14">
        <f>F453</f>
        <v>3475</v>
      </c>
    </row>
    <row r="453" spans="1:7" ht="24.75" customHeight="1" x14ac:dyDescent="0.2">
      <c r="A453" s="13" t="s">
        <v>44</v>
      </c>
      <c r="B453" s="10" t="s">
        <v>110</v>
      </c>
      <c r="C453" s="10" t="s">
        <v>116</v>
      </c>
      <c r="D453" s="10" t="s">
        <v>131</v>
      </c>
      <c r="E453" s="10" t="s">
        <v>41</v>
      </c>
      <c r="F453" s="14">
        <f>5693-2218</f>
        <v>3475</v>
      </c>
    </row>
    <row r="454" spans="1:7" ht="64.5" customHeight="1" x14ac:dyDescent="0.2">
      <c r="A454" s="13" t="s">
        <v>130</v>
      </c>
      <c r="B454" s="10" t="s">
        <v>110</v>
      </c>
      <c r="C454" s="10" t="s">
        <v>116</v>
      </c>
      <c r="D454" s="10" t="s">
        <v>129</v>
      </c>
      <c r="E454" s="10"/>
      <c r="F454" s="14">
        <f>F455</f>
        <v>39953</v>
      </c>
    </row>
    <row r="455" spans="1:7" ht="24" x14ac:dyDescent="0.2">
      <c r="A455" s="13" t="s">
        <v>44</v>
      </c>
      <c r="B455" s="10" t="s">
        <v>110</v>
      </c>
      <c r="C455" s="10" t="s">
        <v>116</v>
      </c>
      <c r="D455" s="10" t="s">
        <v>129</v>
      </c>
      <c r="E455" s="10" t="s">
        <v>41</v>
      </c>
      <c r="F455" s="14">
        <f>39280-39280+28772+11139+1+1611-1611+41</f>
        <v>39953</v>
      </c>
      <c r="G455" s="2">
        <v>41</v>
      </c>
    </row>
    <row r="456" spans="1:7" ht="51" customHeight="1" x14ac:dyDescent="0.2">
      <c r="A456" s="13" t="s">
        <v>128</v>
      </c>
      <c r="B456" s="10" t="s">
        <v>110</v>
      </c>
      <c r="C456" s="10" t="s">
        <v>116</v>
      </c>
      <c r="D456" s="10" t="s">
        <v>127</v>
      </c>
      <c r="E456" s="10"/>
      <c r="F456" s="14">
        <f>F457+F459+F461</f>
        <v>12918</v>
      </c>
    </row>
    <row r="457" spans="1:7" ht="28.5" customHeight="1" x14ac:dyDescent="0.2">
      <c r="A457" s="13" t="s">
        <v>113</v>
      </c>
      <c r="B457" s="10" t="s">
        <v>110</v>
      </c>
      <c r="C457" s="10" t="s">
        <v>116</v>
      </c>
      <c r="D457" s="10" t="s">
        <v>126</v>
      </c>
      <c r="E457" s="10"/>
      <c r="F457" s="14">
        <f>F458</f>
        <v>2936</v>
      </c>
    </row>
    <row r="458" spans="1:7" ht="24.75" customHeight="1" x14ac:dyDescent="0.2">
      <c r="A458" s="13" t="s">
        <v>44</v>
      </c>
      <c r="B458" s="10" t="s">
        <v>110</v>
      </c>
      <c r="C458" s="10" t="s">
        <v>116</v>
      </c>
      <c r="D458" s="10" t="s">
        <v>126</v>
      </c>
      <c r="E458" s="10" t="s">
        <v>41</v>
      </c>
      <c r="F458" s="14">
        <v>2936</v>
      </c>
    </row>
    <row r="459" spans="1:7" ht="25.5" customHeight="1" x14ac:dyDescent="0.2">
      <c r="A459" s="13" t="s">
        <v>8</v>
      </c>
      <c r="B459" s="10" t="s">
        <v>110</v>
      </c>
      <c r="C459" s="10" t="s">
        <v>116</v>
      </c>
      <c r="D459" s="10" t="s">
        <v>125</v>
      </c>
      <c r="E459" s="10"/>
      <c r="F459" s="14">
        <f>F460</f>
        <v>9982</v>
      </c>
    </row>
    <row r="460" spans="1:7" ht="22.5" customHeight="1" x14ac:dyDescent="0.2">
      <c r="A460" s="13" t="s">
        <v>44</v>
      </c>
      <c r="B460" s="10" t="s">
        <v>110</v>
      </c>
      <c r="C460" s="10" t="s">
        <v>116</v>
      </c>
      <c r="D460" s="10" t="s">
        <v>125</v>
      </c>
      <c r="E460" s="10" t="s">
        <v>41</v>
      </c>
      <c r="F460" s="14">
        <v>9982</v>
      </c>
    </row>
    <row r="461" spans="1:7" ht="22.5" hidden="1" customHeight="1" x14ac:dyDescent="0.2">
      <c r="A461" s="13" t="s">
        <v>489</v>
      </c>
      <c r="B461" s="10" t="s">
        <v>110</v>
      </c>
      <c r="C461" s="10" t="s">
        <v>116</v>
      </c>
      <c r="D461" s="10" t="s">
        <v>490</v>
      </c>
      <c r="E461" s="10"/>
      <c r="F461" s="14">
        <f>F462</f>
        <v>0</v>
      </c>
    </row>
    <row r="462" spans="1:7" ht="26.25" hidden="1" customHeight="1" x14ac:dyDescent="0.2">
      <c r="A462" s="13" t="s">
        <v>44</v>
      </c>
      <c r="B462" s="10" t="s">
        <v>110</v>
      </c>
      <c r="C462" s="10" t="s">
        <v>116</v>
      </c>
      <c r="D462" s="10" t="s">
        <v>490</v>
      </c>
      <c r="E462" s="10" t="s">
        <v>41</v>
      </c>
      <c r="F462" s="14">
        <f>5-5</f>
        <v>0</v>
      </c>
      <c r="G462" s="2">
        <v>-5</v>
      </c>
    </row>
    <row r="463" spans="1:7" ht="24.75" customHeight="1" x14ac:dyDescent="0.2">
      <c r="A463" s="13" t="s">
        <v>124</v>
      </c>
      <c r="B463" s="10" t="s">
        <v>110</v>
      </c>
      <c r="C463" s="10" t="s">
        <v>116</v>
      </c>
      <c r="D463" s="10" t="s">
        <v>123</v>
      </c>
      <c r="E463" s="10"/>
      <c r="F463" s="14">
        <f>F464</f>
        <v>100</v>
      </c>
    </row>
    <row r="464" spans="1:7" ht="19.5" customHeight="1" x14ac:dyDescent="0.2">
      <c r="A464" s="13" t="s">
        <v>122</v>
      </c>
      <c r="B464" s="10" t="s">
        <v>110</v>
      </c>
      <c r="C464" s="10" t="s">
        <v>116</v>
      </c>
      <c r="D464" s="10" t="s">
        <v>120</v>
      </c>
      <c r="E464" s="10"/>
      <c r="F464" s="14">
        <f>F465</f>
        <v>100</v>
      </c>
    </row>
    <row r="465" spans="1:7" ht="24" x14ac:dyDescent="0.2">
      <c r="A465" s="13" t="s">
        <v>121</v>
      </c>
      <c r="B465" s="10" t="s">
        <v>110</v>
      </c>
      <c r="C465" s="10" t="s">
        <v>116</v>
      </c>
      <c r="D465" s="10" t="s">
        <v>120</v>
      </c>
      <c r="E465" s="10" t="s">
        <v>25</v>
      </c>
      <c r="F465" s="14">
        <v>100</v>
      </c>
    </row>
    <row r="466" spans="1:7" ht="22.5" customHeight="1" x14ac:dyDescent="0.2">
      <c r="A466" s="11" t="s">
        <v>525</v>
      </c>
      <c r="B466" s="10" t="s">
        <v>110</v>
      </c>
      <c r="C466" s="10" t="s">
        <v>116</v>
      </c>
      <c r="D466" s="10" t="s">
        <v>526</v>
      </c>
      <c r="E466" s="10"/>
      <c r="F466" s="14">
        <f>F467</f>
        <v>123</v>
      </c>
    </row>
    <row r="467" spans="1:7" ht="22.5" customHeight="1" x14ac:dyDescent="0.2">
      <c r="A467" s="11" t="s">
        <v>489</v>
      </c>
      <c r="B467" s="10" t="s">
        <v>110</v>
      </c>
      <c r="C467" s="10" t="s">
        <v>116</v>
      </c>
      <c r="D467" s="10" t="s">
        <v>527</v>
      </c>
      <c r="E467" s="10"/>
      <c r="F467" s="14">
        <f>F468</f>
        <v>123</v>
      </c>
    </row>
    <row r="468" spans="1:7" ht="26.25" customHeight="1" x14ac:dyDescent="0.2">
      <c r="A468" s="11" t="s">
        <v>44</v>
      </c>
      <c r="B468" s="10" t="s">
        <v>110</v>
      </c>
      <c r="C468" s="10" t="s">
        <v>116</v>
      </c>
      <c r="D468" s="10" t="s">
        <v>527</v>
      </c>
      <c r="E468" s="10" t="s">
        <v>41</v>
      </c>
      <c r="F468" s="14">
        <v>123</v>
      </c>
      <c r="G468" s="2">
        <v>123</v>
      </c>
    </row>
    <row r="469" spans="1:7" ht="16.5" customHeight="1" x14ac:dyDescent="0.2">
      <c r="A469" s="29" t="s">
        <v>47</v>
      </c>
      <c r="B469" s="27" t="s">
        <v>110</v>
      </c>
      <c r="C469" s="27" t="s">
        <v>116</v>
      </c>
      <c r="D469" s="27" t="s">
        <v>48</v>
      </c>
      <c r="E469" s="27"/>
      <c r="F469" s="28">
        <f>F470</f>
        <v>9337</v>
      </c>
    </row>
    <row r="470" spans="1:7" ht="15.75" customHeight="1" x14ac:dyDescent="0.2">
      <c r="A470" s="13" t="s">
        <v>47</v>
      </c>
      <c r="B470" s="10" t="s">
        <v>110</v>
      </c>
      <c r="C470" s="10" t="s">
        <v>116</v>
      </c>
      <c r="D470" s="10" t="s">
        <v>46</v>
      </c>
      <c r="E470" s="10"/>
      <c r="F470" s="14">
        <f>F471+F476+F473</f>
        <v>9337</v>
      </c>
    </row>
    <row r="471" spans="1:7" ht="24.75" customHeight="1" x14ac:dyDescent="0.2">
      <c r="A471" s="13" t="s">
        <v>113</v>
      </c>
      <c r="B471" s="10" t="s">
        <v>110</v>
      </c>
      <c r="C471" s="10" t="s">
        <v>116</v>
      </c>
      <c r="D471" s="10" t="s">
        <v>108</v>
      </c>
      <c r="E471" s="10"/>
      <c r="F471" s="14">
        <f>F472</f>
        <v>1311</v>
      </c>
    </row>
    <row r="472" spans="1:7" ht="25.5" customHeight="1" x14ac:dyDescent="0.2">
      <c r="A472" s="13" t="s">
        <v>44</v>
      </c>
      <c r="B472" s="10" t="s">
        <v>110</v>
      </c>
      <c r="C472" s="10" t="s">
        <v>116</v>
      </c>
      <c r="D472" s="10" t="s">
        <v>108</v>
      </c>
      <c r="E472" s="10" t="s">
        <v>41</v>
      </c>
      <c r="F472" s="14">
        <f>1477-166</f>
        <v>1311</v>
      </c>
    </row>
    <row r="473" spans="1:7" ht="25.5" customHeight="1" x14ac:dyDescent="0.2">
      <c r="A473" s="13" t="s">
        <v>475</v>
      </c>
      <c r="B473" s="10" t="s">
        <v>110</v>
      </c>
      <c r="C473" s="10" t="s">
        <v>116</v>
      </c>
      <c r="D473" s="10" t="s">
        <v>476</v>
      </c>
      <c r="E473" s="10"/>
      <c r="F473" s="14">
        <f>F474+F475</f>
        <v>48</v>
      </c>
    </row>
    <row r="474" spans="1:7" ht="17.25" customHeight="1" x14ac:dyDescent="0.2">
      <c r="A474" s="13" t="s">
        <v>162</v>
      </c>
      <c r="B474" s="10" t="s">
        <v>110</v>
      </c>
      <c r="C474" s="10" t="s">
        <v>116</v>
      </c>
      <c r="D474" s="10" t="s">
        <v>476</v>
      </c>
      <c r="E474" s="10" t="s">
        <v>50</v>
      </c>
      <c r="F474" s="14">
        <f>48-34</f>
        <v>14</v>
      </c>
      <c r="G474" s="2">
        <v>-34</v>
      </c>
    </row>
    <row r="475" spans="1:7" ht="28.5" customHeight="1" x14ac:dyDescent="0.2">
      <c r="A475" s="13" t="s">
        <v>44</v>
      </c>
      <c r="B475" s="10" t="s">
        <v>110</v>
      </c>
      <c r="C475" s="10" t="s">
        <v>116</v>
      </c>
      <c r="D475" s="10" t="s">
        <v>476</v>
      </c>
      <c r="E475" s="10" t="s">
        <v>41</v>
      </c>
      <c r="F475" s="14">
        <v>34</v>
      </c>
      <c r="G475" s="2">
        <v>34</v>
      </c>
    </row>
    <row r="476" spans="1:7" ht="24" x14ac:dyDescent="0.2">
      <c r="A476" s="13" t="s">
        <v>119</v>
      </c>
      <c r="B476" s="10" t="s">
        <v>110</v>
      </c>
      <c r="C476" s="10" t="s">
        <v>116</v>
      </c>
      <c r="D476" s="10" t="s">
        <v>118</v>
      </c>
      <c r="E476" s="10"/>
      <c r="F476" s="14">
        <f>F477</f>
        <v>7978</v>
      </c>
    </row>
    <row r="477" spans="1:7" ht="62.25" customHeight="1" x14ac:dyDescent="0.2">
      <c r="A477" s="13" t="s">
        <v>117</v>
      </c>
      <c r="B477" s="10" t="s">
        <v>110</v>
      </c>
      <c r="C477" s="10" t="s">
        <v>116</v>
      </c>
      <c r="D477" s="10" t="s">
        <v>115</v>
      </c>
      <c r="E477" s="10"/>
      <c r="F477" s="14">
        <f>F478</f>
        <v>7978</v>
      </c>
    </row>
    <row r="478" spans="1:7" ht="33" customHeight="1" x14ac:dyDescent="0.2">
      <c r="A478" s="13" t="s">
        <v>44</v>
      </c>
      <c r="B478" s="10" t="s">
        <v>110</v>
      </c>
      <c r="C478" s="10" t="s">
        <v>116</v>
      </c>
      <c r="D478" s="10" t="s">
        <v>115</v>
      </c>
      <c r="E478" s="10" t="s">
        <v>41</v>
      </c>
      <c r="F478" s="14">
        <f>8011-33</f>
        <v>7978</v>
      </c>
      <c r="G478" s="2">
        <v>-33</v>
      </c>
    </row>
    <row r="479" spans="1:7" ht="16.5" customHeight="1" x14ac:dyDescent="0.2">
      <c r="A479" s="29" t="s">
        <v>114</v>
      </c>
      <c r="B479" s="27" t="s">
        <v>110</v>
      </c>
      <c r="C479" s="27" t="s">
        <v>109</v>
      </c>
      <c r="D479" s="27"/>
      <c r="E479" s="27"/>
      <c r="F479" s="28">
        <f>F480</f>
        <v>3350</v>
      </c>
    </row>
    <row r="480" spans="1:7" ht="14.25" customHeight="1" x14ac:dyDescent="0.2">
      <c r="A480" s="29" t="s">
        <v>47</v>
      </c>
      <c r="B480" s="27" t="s">
        <v>110</v>
      </c>
      <c r="C480" s="27" t="s">
        <v>109</v>
      </c>
      <c r="D480" s="27" t="s">
        <v>48</v>
      </c>
      <c r="E480" s="27"/>
      <c r="F480" s="28">
        <f>F481</f>
        <v>3350</v>
      </c>
    </row>
    <row r="481" spans="1:6" ht="16.5" customHeight="1" x14ac:dyDescent="0.2">
      <c r="A481" s="13" t="s">
        <v>47</v>
      </c>
      <c r="B481" s="10" t="s">
        <v>110</v>
      </c>
      <c r="C481" s="10" t="s">
        <v>109</v>
      </c>
      <c r="D481" s="10" t="s">
        <v>46</v>
      </c>
      <c r="E481" s="10"/>
      <c r="F481" s="14">
        <f>F484+F482</f>
        <v>3350</v>
      </c>
    </row>
    <row r="482" spans="1:6" ht="24" customHeight="1" x14ac:dyDescent="0.2">
      <c r="A482" s="13" t="s">
        <v>8</v>
      </c>
      <c r="B482" s="10" t="s">
        <v>110</v>
      </c>
      <c r="C482" s="10" t="s">
        <v>109</v>
      </c>
      <c r="D482" s="10" t="s">
        <v>429</v>
      </c>
      <c r="E482" s="10"/>
      <c r="F482" s="14">
        <f>F483</f>
        <v>2110</v>
      </c>
    </row>
    <row r="483" spans="1:6" ht="57.75" customHeight="1" x14ac:dyDescent="0.2">
      <c r="A483" s="13" t="s">
        <v>112</v>
      </c>
      <c r="B483" s="10" t="s">
        <v>110</v>
      </c>
      <c r="C483" s="10" t="s">
        <v>109</v>
      </c>
      <c r="D483" s="10" t="s">
        <v>429</v>
      </c>
      <c r="E483" s="10" t="s">
        <v>111</v>
      </c>
      <c r="F483" s="14">
        <f>1080+1030</f>
        <v>2110</v>
      </c>
    </row>
    <row r="484" spans="1:6" ht="24.75" customHeight="1" x14ac:dyDescent="0.2">
      <c r="A484" s="13" t="s">
        <v>113</v>
      </c>
      <c r="B484" s="10" t="s">
        <v>110</v>
      </c>
      <c r="C484" s="10" t="s">
        <v>109</v>
      </c>
      <c r="D484" s="10" t="s">
        <v>108</v>
      </c>
      <c r="E484" s="10"/>
      <c r="F484" s="14">
        <f>F485+F486</f>
        <v>1240</v>
      </c>
    </row>
    <row r="485" spans="1:6" ht="57" customHeight="1" x14ac:dyDescent="0.2">
      <c r="A485" s="13" t="s">
        <v>112</v>
      </c>
      <c r="B485" s="10" t="s">
        <v>110</v>
      </c>
      <c r="C485" s="10" t="s">
        <v>109</v>
      </c>
      <c r="D485" s="10" t="s">
        <v>108</v>
      </c>
      <c r="E485" s="10" t="s">
        <v>111</v>
      </c>
      <c r="F485" s="14">
        <f>2747-1080-1030</f>
        <v>637</v>
      </c>
    </row>
    <row r="486" spans="1:6" ht="24" x14ac:dyDescent="0.2">
      <c r="A486" s="13" t="s">
        <v>29</v>
      </c>
      <c r="B486" s="10" t="s">
        <v>110</v>
      </c>
      <c r="C486" s="10" t="s">
        <v>109</v>
      </c>
      <c r="D486" s="10" t="s">
        <v>108</v>
      </c>
      <c r="E486" s="10" t="s">
        <v>25</v>
      </c>
      <c r="F486" s="14">
        <v>603</v>
      </c>
    </row>
    <row r="487" spans="1:6" ht="15.75" customHeight="1" x14ac:dyDescent="0.2">
      <c r="A487" s="29" t="s">
        <v>107</v>
      </c>
      <c r="B487" s="27">
        <v>1000</v>
      </c>
      <c r="C487" s="27"/>
      <c r="D487" s="27"/>
      <c r="E487" s="27"/>
      <c r="F487" s="28">
        <f>F488+F493+F511+F533</f>
        <v>45186</v>
      </c>
    </row>
    <row r="488" spans="1:6" ht="15" customHeight="1" x14ac:dyDescent="0.2">
      <c r="A488" s="29" t="s">
        <v>106</v>
      </c>
      <c r="B488" s="27">
        <v>1000</v>
      </c>
      <c r="C488" s="27">
        <v>1001</v>
      </c>
      <c r="D488" s="27"/>
      <c r="E488" s="27"/>
      <c r="F488" s="28">
        <f>F489</f>
        <v>1118</v>
      </c>
    </row>
    <row r="489" spans="1:6" ht="18" customHeight="1" x14ac:dyDescent="0.2">
      <c r="A489" s="29" t="s">
        <v>47</v>
      </c>
      <c r="B489" s="27">
        <v>1000</v>
      </c>
      <c r="C489" s="27">
        <v>1001</v>
      </c>
      <c r="D489" s="27" t="s">
        <v>48</v>
      </c>
      <c r="E489" s="27"/>
      <c r="F489" s="28">
        <f>F490</f>
        <v>1118</v>
      </c>
    </row>
    <row r="490" spans="1:6" x14ac:dyDescent="0.2">
      <c r="A490" s="13" t="s">
        <v>47</v>
      </c>
      <c r="B490" s="10">
        <v>1000</v>
      </c>
      <c r="C490" s="10">
        <v>1001</v>
      </c>
      <c r="D490" s="10" t="s">
        <v>46</v>
      </c>
      <c r="E490" s="10"/>
      <c r="F490" s="14">
        <f>F491</f>
        <v>1118</v>
      </c>
    </row>
    <row r="491" spans="1:6" x14ac:dyDescent="0.2">
      <c r="A491" s="13" t="s">
        <v>105</v>
      </c>
      <c r="B491" s="10">
        <v>1000</v>
      </c>
      <c r="C491" s="10">
        <v>1001</v>
      </c>
      <c r="D491" s="10" t="s">
        <v>104</v>
      </c>
      <c r="E491" s="10"/>
      <c r="F491" s="14">
        <f>F492</f>
        <v>1118</v>
      </c>
    </row>
    <row r="492" spans="1:6" x14ac:dyDescent="0.2">
      <c r="A492" s="13" t="s">
        <v>53</v>
      </c>
      <c r="B492" s="10">
        <v>1000</v>
      </c>
      <c r="C492" s="10">
        <v>1001</v>
      </c>
      <c r="D492" s="10" t="s">
        <v>104</v>
      </c>
      <c r="E492" s="10" t="s">
        <v>50</v>
      </c>
      <c r="F492" s="14">
        <f>1080+38</f>
        <v>1118</v>
      </c>
    </row>
    <row r="493" spans="1:6" x14ac:dyDescent="0.2">
      <c r="A493" s="29" t="s">
        <v>103</v>
      </c>
      <c r="B493" s="27" t="s">
        <v>102</v>
      </c>
      <c r="C493" s="27" t="s">
        <v>80</v>
      </c>
      <c r="D493" s="27"/>
      <c r="E493" s="27"/>
      <c r="F493" s="28">
        <f>F494+F498+F503+F507</f>
        <v>1712</v>
      </c>
    </row>
    <row r="494" spans="1:6" ht="48" x14ac:dyDescent="0.2">
      <c r="A494" s="29" t="s">
        <v>101</v>
      </c>
      <c r="B494" s="27">
        <v>1000</v>
      </c>
      <c r="C494" s="27" t="s">
        <v>80</v>
      </c>
      <c r="D494" s="27" t="s">
        <v>100</v>
      </c>
      <c r="E494" s="27"/>
      <c r="F494" s="28">
        <f>F495</f>
        <v>80</v>
      </c>
    </row>
    <row r="495" spans="1:6" ht="65.25" customHeight="1" x14ac:dyDescent="0.2">
      <c r="A495" s="13" t="s">
        <v>99</v>
      </c>
      <c r="B495" s="10">
        <v>1000</v>
      </c>
      <c r="C495" s="10" t="s">
        <v>80</v>
      </c>
      <c r="D495" s="10" t="s">
        <v>98</v>
      </c>
      <c r="E495" s="10"/>
      <c r="F495" s="14">
        <f>F496</f>
        <v>80</v>
      </c>
    </row>
    <row r="496" spans="1:6" x14ac:dyDescent="0.2">
      <c r="A496" s="13" t="s">
        <v>97</v>
      </c>
      <c r="B496" s="10">
        <v>1000</v>
      </c>
      <c r="C496" s="10" t="s">
        <v>80</v>
      </c>
      <c r="D496" s="10" t="s">
        <v>96</v>
      </c>
      <c r="E496" s="10"/>
      <c r="F496" s="14">
        <f>F497</f>
        <v>80</v>
      </c>
    </row>
    <row r="497" spans="1:6" x14ac:dyDescent="0.2">
      <c r="A497" s="13" t="s">
        <v>53</v>
      </c>
      <c r="B497" s="10">
        <v>1000</v>
      </c>
      <c r="C497" s="10" t="s">
        <v>80</v>
      </c>
      <c r="D497" s="10" t="s">
        <v>96</v>
      </c>
      <c r="E497" s="10" t="s">
        <v>50</v>
      </c>
      <c r="F497" s="14">
        <v>80</v>
      </c>
    </row>
    <row r="498" spans="1:6" ht="36" x14ac:dyDescent="0.2">
      <c r="A498" s="29" t="s">
        <v>95</v>
      </c>
      <c r="B498" s="27">
        <v>1000</v>
      </c>
      <c r="C498" s="27" t="s">
        <v>80</v>
      </c>
      <c r="D498" s="27" t="s">
        <v>94</v>
      </c>
      <c r="E498" s="27"/>
      <c r="F498" s="28">
        <f>F499</f>
        <v>121</v>
      </c>
    </row>
    <row r="499" spans="1:6" ht="24" x14ac:dyDescent="0.2">
      <c r="A499" s="13" t="s">
        <v>93</v>
      </c>
      <c r="B499" s="10">
        <v>1000</v>
      </c>
      <c r="C499" s="10" t="s">
        <v>80</v>
      </c>
      <c r="D499" s="10" t="s">
        <v>92</v>
      </c>
      <c r="E499" s="10"/>
      <c r="F499" s="14">
        <f>F500</f>
        <v>121</v>
      </c>
    </row>
    <row r="500" spans="1:6" ht="36" customHeight="1" x14ac:dyDescent="0.2">
      <c r="A500" s="13" t="s">
        <v>91</v>
      </c>
      <c r="B500" s="10">
        <v>1000</v>
      </c>
      <c r="C500" s="10" t="s">
        <v>80</v>
      </c>
      <c r="D500" s="10" t="s">
        <v>90</v>
      </c>
      <c r="E500" s="10"/>
      <c r="F500" s="14">
        <f>F501</f>
        <v>121</v>
      </c>
    </row>
    <row r="501" spans="1:6" ht="36" x14ac:dyDescent="0.2">
      <c r="A501" s="13" t="s">
        <v>89</v>
      </c>
      <c r="B501" s="10">
        <v>1000</v>
      </c>
      <c r="C501" s="10" t="s">
        <v>80</v>
      </c>
      <c r="D501" s="10" t="s">
        <v>88</v>
      </c>
      <c r="E501" s="10"/>
      <c r="F501" s="14">
        <f>F502</f>
        <v>121</v>
      </c>
    </row>
    <row r="502" spans="1:6" x14ac:dyDescent="0.2">
      <c r="A502" s="13" t="s">
        <v>53</v>
      </c>
      <c r="B502" s="10">
        <v>1000</v>
      </c>
      <c r="C502" s="10" t="s">
        <v>80</v>
      </c>
      <c r="D502" s="10" t="s">
        <v>88</v>
      </c>
      <c r="E502" s="10" t="s">
        <v>50</v>
      </c>
      <c r="F502" s="14">
        <v>121</v>
      </c>
    </row>
    <row r="503" spans="1:6" ht="24" x14ac:dyDescent="0.2">
      <c r="A503" s="29" t="s">
        <v>87</v>
      </c>
      <c r="B503" s="27">
        <v>1000</v>
      </c>
      <c r="C503" s="27" t="s">
        <v>80</v>
      </c>
      <c r="D503" s="27" t="s">
        <v>86</v>
      </c>
      <c r="E503" s="27"/>
      <c r="F503" s="28">
        <f>F504</f>
        <v>1359</v>
      </c>
    </row>
    <row r="504" spans="1:6" ht="48" x14ac:dyDescent="0.2">
      <c r="A504" s="13" t="s">
        <v>85</v>
      </c>
      <c r="B504" s="10">
        <v>1000</v>
      </c>
      <c r="C504" s="10" t="s">
        <v>80</v>
      </c>
      <c r="D504" s="10" t="s">
        <v>84</v>
      </c>
      <c r="E504" s="10"/>
      <c r="F504" s="14">
        <f>F505</f>
        <v>1359</v>
      </c>
    </row>
    <row r="505" spans="1:6" ht="24" x14ac:dyDescent="0.2">
      <c r="A505" s="13" t="s">
        <v>83</v>
      </c>
      <c r="B505" s="10">
        <v>1000</v>
      </c>
      <c r="C505" s="10" t="s">
        <v>80</v>
      </c>
      <c r="D505" s="10" t="s">
        <v>82</v>
      </c>
      <c r="E505" s="10"/>
      <c r="F505" s="14">
        <f>F506</f>
        <v>1359</v>
      </c>
    </row>
    <row r="506" spans="1:6" x14ac:dyDescent="0.2">
      <c r="A506" s="13" t="s">
        <v>53</v>
      </c>
      <c r="B506" s="10">
        <v>1000</v>
      </c>
      <c r="C506" s="10" t="s">
        <v>80</v>
      </c>
      <c r="D506" s="10" t="s">
        <v>82</v>
      </c>
      <c r="E506" s="10" t="s">
        <v>50</v>
      </c>
      <c r="F506" s="14">
        <f>1104-358-15+628</f>
        <v>1359</v>
      </c>
    </row>
    <row r="507" spans="1:6" x14ac:dyDescent="0.2">
      <c r="A507" s="29" t="s">
        <v>47</v>
      </c>
      <c r="B507" s="27">
        <v>1000</v>
      </c>
      <c r="C507" s="27" t="s">
        <v>80</v>
      </c>
      <c r="D507" s="27" t="s">
        <v>48</v>
      </c>
      <c r="E507" s="27"/>
      <c r="F507" s="28">
        <f>F508</f>
        <v>152</v>
      </c>
    </row>
    <row r="508" spans="1:6" x14ac:dyDescent="0.2">
      <c r="A508" s="13" t="s">
        <v>47</v>
      </c>
      <c r="B508" s="10">
        <v>1000</v>
      </c>
      <c r="C508" s="10" t="s">
        <v>80</v>
      </c>
      <c r="D508" s="10" t="s">
        <v>46</v>
      </c>
      <c r="E508" s="10"/>
      <c r="F508" s="14">
        <f>F509</f>
        <v>152</v>
      </c>
    </row>
    <row r="509" spans="1:6" ht="24" customHeight="1" x14ac:dyDescent="0.2">
      <c r="A509" s="13" t="s">
        <v>81</v>
      </c>
      <c r="B509" s="10">
        <v>1000</v>
      </c>
      <c r="C509" s="10" t="s">
        <v>80</v>
      </c>
      <c r="D509" s="10" t="s">
        <v>79</v>
      </c>
      <c r="E509" s="10"/>
      <c r="F509" s="14">
        <f>F510</f>
        <v>152</v>
      </c>
    </row>
    <row r="510" spans="1:6" ht="13.5" customHeight="1" x14ac:dyDescent="0.2">
      <c r="A510" s="13" t="s">
        <v>53</v>
      </c>
      <c r="B510" s="10">
        <v>1000</v>
      </c>
      <c r="C510" s="10" t="s">
        <v>80</v>
      </c>
      <c r="D510" s="10" t="s">
        <v>79</v>
      </c>
      <c r="E510" s="10" t="s">
        <v>50</v>
      </c>
      <c r="F510" s="14">
        <v>152</v>
      </c>
    </row>
    <row r="511" spans="1:6" s="32" customFormat="1" ht="13.5" customHeight="1" x14ac:dyDescent="0.15">
      <c r="A511" s="29" t="s">
        <v>78</v>
      </c>
      <c r="B511" s="27">
        <v>1000</v>
      </c>
      <c r="C511" s="27" t="s">
        <v>52</v>
      </c>
      <c r="D511" s="27"/>
      <c r="E511" s="27"/>
      <c r="F511" s="28">
        <f>F512+F516</f>
        <v>42056</v>
      </c>
    </row>
    <row r="512" spans="1:6" ht="14.25" customHeight="1" x14ac:dyDescent="0.2">
      <c r="A512" s="29" t="s">
        <v>47</v>
      </c>
      <c r="B512" s="27">
        <v>1000</v>
      </c>
      <c r="C512" s="27" t="s">
        <v>52</v>
      </c>
      <c r="D512" s="27" t="s">
        <v>48</v>
      </c>
      <c r="E512" s="27"/>
      <c r="F512" s="28">
        <f>F513</f>
        <v>13875</v>
      </c>
    </row>
    <row r="513" spans="1:7" x14ac:dyDescent="0.2">
      <c r="A513" s="13" t="s">
        <v>47</v>
      </c>
      <c r="B513" s="10">
        <v>1000</v>
      </c>
      <c r="C513" s="10" t="s">
        <v>52</v>
      </c>
      <c r="D513" s="10" t="s">
        <v>46</v>
      </c>
      <c r="E513" s="10"/>
      <c r="F513" s="14">
        <f>F514</f>
        <v>13875</v>
      </c>
    </row>
    <row r="514" spans="1:7" ht="36" x14ac:dyDescent="0.2">
      <c r="A514" s="13" t="s">
        <v>77</v>
      </c>
      <c r="B514" s="10">
        <v>1000</v>
      </c>
      <c r="C514" s="10" t="s">
        <v>52</v>
      </c>
      <c r="D514" s="10" t="s">
        <v>75</v>
      </c>
      <c r="E514" s="10"/>
      <c r="F514" s="14">
        <f>F515</f>
        <v>13875</v>
      </c>
    </row>
    <row r="515" spans="1:7" ht="24" x14ac:dyDescent="0.2">
      <c r="A515" s="13" t="s">
        <v>76</v>
      </c>
      <c r="B515" s="10">
        <v>1000</v>
      </c>
      <c r="C515" s="10" t="s">
        <v>52</v>
      </c>
      <c r="D515" s="10" t="s">
        <v>75</v>
      </c>
      <c r="E515" s="10" t="s">
        <v>74</v>
      </c>
      <c r="F515" s="14">
        <f>13689+186</f>
        <v>13875</v>
      </c>
      <c r="G515" s="2">
        <v>186</v>
      </c>
    </row>
    <row r="516" spans="1:7" ht="24" x14ac:dyDescent="0.2">
      <c r="A516" s="29" t="s">
        <v>73</v>
      </c>
      <c r="B516" s="27">
        <v>1000</v>
      </c>
      <c r="C516" s="27" t="s">
        <v>52</v>
      </c>
      <c r="D516" s="27" t="s">
        <v>72</v>
      </c>
      <c r="E516" s="27"/>
      <c r="F516" s="28">
        <f>F517+F521</f>
        <v>28181</v>
      </c>
    </row>
    <row r="517" spans="1:7" ht="24" x14ac:dyDescent="0.2">
      <c r="A517" s="13" t="s">
        <v>71</v>
      </c>
      <c r="B517" s="10">
        <v>1000</v>
      </c>
      <c r="C517" s="10" t="s">
        <v>52</v>
      </c>
      <c r="D517" s="10" t="s">
        <v>70</v>
      </c>
      <c r="E517" s="10"/>
      <c r="F517" s="14">
        <f>F518</f>
        <v>7394</v>
      </c>
    </row>
    <row r="518" spans="1:7" ht="36" x14ac:dyDescent="0.2">
      <c r="A518" s="13" t="s">
        <v>69</v>
      </c>
      <c r="B518" s="10">
        <v>1000</v>
      </c>
      <c r="C518" s="10" t="s">
        <v>52</v>
      </c>
      <c r="D518" s="10" t="s">
        <v>68</v>
      </c>
      <c r="E518" s="10"/>
      <c r="F518" s="14">
        <f>F519</f>
        <v>7394</v>
      </c>
    </row>
    <row r="519" spans="1:7" ht="48" x14ac:dyDescent="0.2">
      <c r="A519" s="15" t="s">
        <v>67</v>
      </c>
      <c r="B519" s="10">
        <v>1000</v>
      </c>
      <c r="C519" s="10" t="s">
        <v>52</v>
      </c>
      <c r="D519" s="10" t="s">
        <v>66</v>
      </c>
      <c r="E519" s="10"/>
      <c r="F519" s="14">
        <f>F520</f>
        <v>7394</v>
      </c>
    </row>
    <row r="520" spans="1:7" ht="24" x14ac:dyDescent="0.2">
      <c r="A520" s="13" t="s">
        <v>44</v>
      </c>
      <c r="B520" s="10">
        <v>1000</v>
      </c>
      <c r="C520" s="10" t="s">
        <v>52</v>
      </c>
      <c r="D520" s="10" t="s">
        <v>66</v>
      </c>
      <c r="E520" s="10" t="s">
        <v>41</v>
      </c>
      <c r="F520" s="14">
        <f>7395-1</f>
        <v>7394</v>
      </c>
    </row>
    <row r="521" spans="1:7" x14ac:dyDescent="0.2">
      <c r="A521" s="13" t="s">
        <v>65</v>
      </c>
      <c r="B521" s="10">
        <v>1000</v>
      </c>
      <c r="C521" s="10" t="s">
        <v>52</v>
      </c>
      <c r="D521" s="10" t="s">
        <v>64</v>
      </c>
      <c r="E521" s="10"/>
      <c r="F521" s="14">
        <f>F522+F526+F529</f>
        <v>20787</v>
      </c>
    </row>
    <row r="522" spans="1:7" ht="36" x14ac:dyDescent="0.2">
      <c r="A522" s="13" t="s">
        <v>63</v>
      </c>
      <c r="B522" s="10">
        <v>1000</v>
      </c>
      <c r="C522" s="10" t="s">
        <v>52</v>
      </c>
      <c r="D522" s="10" t="s">
        <v>62</v>
      </c>
      <c r="E522" s="10"/>
      <c r="F522" s="14">
        <f>F523</f>
        <v>18299</v>
      </c>
    </row>
    <row r="523" spans="1:7" ht="64.5" customHeight="1" x14ac:dyDescent="0.2">
      <c r="A523" s="15" t="s">
        <v>54</v>
      </c>
      <c r="B523" s="10">
        <v>1000</v>
      </c>
      <c r="C523" s="10" t="s">
        <v>52</v>
      </c>
      <c r="D523" s="10" t="s">
        <v>61</v>
      </c>
      <c r="E523" s="10"/>
      <c r="F523" s="14">
        <f>F524+F525</f>
        <v>18299</v>
      </c>
    </row>
    <row r="524" spans="1:7" ht="24" x14ac:dyDescent="0.2">
      <c r="A524" s="13" t="s">
        <v>29</v>
      </c>
      <c r="B524" s="10">
        <v>1000</v>
      </c>
      <c r="C524" s="10" t="s">
        <v>52</v>
      </c>
      <c r="D524" s="10" t="s">
        <v>61</v>
      </c>
      <c r="E524" s="10" t="s">
        <v>25</v>
      </c>
      <c r="F524" s="14">
        <v>137</v>
      </c>
    </row>
    <row r="525" spans="1:7" x14ac:dyDescent="0.2">
      <c r="A525" s="13" t="s">
        <v>53</v>
      </c>
      <c r="B525" s="10">
        <v>1000</v>
      </c>
      <c r="C525" s="10" t="s">
        <v>52</v>
      </c>
      <c r="D525" s="10" t="s">
        <v>61</v>
      </c>
      <c r="E525" s="10" t="s">
        <v>50</v>
      </c>
      <c r="F525" s="14">
        <f>18166-4</f>
        <v>18162</v>
      </c>
    </row>
    <row r="526" spans="1:7" ht="36" x14ac:dyDescent="0.2">
      <c r="A526" s="13" t="s">
        <v>60</v>
      </c>
      <c r="B526" s="10">
        <v>1000</v>
      </c>
      <c r="C526" s="10" t="s">
        <v>52</v>
      </c>
      <c r="D526" s="10" t="s">
        <v>59</v>
      </c>
      <c r="E526" s="10"/>
      <c r="F526" s="14">
        <f>F527</f>
        <v>2422</v>
      </c>
    </row>
    <row r="527" spans="1:7" ht="36" x14ac:dyDescent="0.2">
      <c r="A527" s="13" t="s">
        <v>58</v>
      </c>
      <c r="B527" s="10">
        <v>1000</v>
      </c>
      <c r="C527" s="10" t="s">
        <v>52</v>
      </c>
      <c r="D527" s="10" t="s">
        <v>57</v>
      </c>
      <c r="E527" s="10"/>
      <c r="F527" s="14">
        <f>F528</f>
        <v>2422</v>
      </c>
    </row>
    <row r="528" spans="1:7" x14ac:dyDescent="0.2">
      <c r="A528" s="13" t="s">
        <v>53</v>
      </c>
      <c r="B528" s="10">
        <v>1000</v>
      </c>
      <c r="C528" s="10" t="s">
        <v>52</v>
      </c>
      <c r="D528" s="10" t="s">
        <v>57</v>
      </c>
      <c r="E528" s="10" t="s">
        <v>50</v>
      </c>
      <c r="F528" s="14">
        <f>2471-49</f>
        <v>2422</v>
      </c>
    </row>
    <row r="529" spans="1:6" ht="53.25" customHeight="1" x14ac:dyDescent="0.2">
      <c r="A529" s="13" t="s">
        <v>56</v>
      </c>
      <c r="B529" s="10">
        <v>1000</v>
      </c>
      <c r="C529" s="10" t="s">
        <v>52</v>
      </c>
      <c r="D529" s="10" t="s">
        <v>55</v>
      </c>
      <c r="E529" s="10"/>
      <c r="F529" s="14">
        <f>F530</f>
        <v>66</v>
      </c>
    </row>
    <row r="530" spans="1:6" ht="64.5" customHeight="1" x14ac:dyDescent="0.2">
      <c r="A530" s="15" t="s">
        <v>54</v>
      </c>
      <c r="B530" s="10">
        <v>1000</v>
      </c>
      <c r="C530" s="10" t="s">
        <v>52</v>
      </c>
      <c r="D530" s="10" t="s">
        <v>51</v>
      </c>
      <c r="E530" s="10"/>
      <c r="F530" s="14">
        <f>F531+F532</f>
        <v>66</v>
      </c>
    </row>
    <row r="531" spans="1:6" ht="6" hidden="1" customHeight="1" x14ac:dyDescent="0.2">
      <c r="A531" s="13" t="s">
        <v>29</v>
      </c>
      <c r="B531" s="10">
        <v>1000</v>
      </c>
      <c r="C531" s="10" t="s">
        <v>52</v>
      </c>
      <c r="D531" s="10" t="s">
        <v>51</v>
      </c>
      <c r="E531" s="10" t="s">
        <v>25</v>
      </c>
      <c r="F531" s="14">
        <v>0</v>
      </c>
    </row>
    <row r="532" spans="1:6" ht="14.25" customHeight="1" x14ac:dyDescent="0.2">
      <c r="A532" s="13" t="s">
        <v>53</v>
      </c>
      <c r="B532" s="10">
        <v>1000</v>
      </c>
      <c r="C532" s="10" t="s">
        <v>52</v>
      </c>
      <c r="D532" s="10" t="s">
        <v>51</v>
      </c>
      <c r="E532" s="10" t="s">
        <v>50</v>
      </c>
      <c r="F532" s="14">
        <v>66</v>
      </c>
    </row>
    <row r="533" spans="1:6" x14ac:dyDescent="0.2">
      <c r="A533" s="29" t="s">
        <v>49</v>
      </c>
      <c r="B533" s="27">
        <v>1000</v>
      </c>
      <c r="C533" s="27" t="s">
        <v>43</v>
      </c>
      <c r="D533" s="27"/>
      <c r="E533" s="27"/>
      <c r="F533" s="28">
        <f>F534</f>
        <v>300</v>
      </c>
    </row>
    <row r="534" spans="1:6" x14ac:dyDescent="0.2">
      <c r="A534" s="29" t="s">
        <v>47</v>
      </c>
      <c r="B534" s="27">
        <v>1000</v>
      </c>
      <c r="C534" s="27" t="s">
        <v>43</v>
      </c>
      <c r="D534" s="27" t="s">
        <v>48</v>
      </c>
      <c r="E534" s="27"/>
      <c r="F534" s="28">
        <f>F535</f>
        <v>300</v>
      </c>
    </row>
    <row r="535" spans="1:6" ht="14.25" customHeight="1" x14ac:dyDescent="0.2">
      <c r="A535" s="13" t="s">
        <v>47</v>
      </c>
      <c r="B535" s="10">
        <v>1000</v>
      </c>
      <c r="C535" s="10" t="s">
        <v>43</v>
      </c>
      <c r="D535" s="10" t="s">
        <v>46</v>
      </c>
      <c r="E535" s="10"/>
      <c r="F535" s="14">
        <f>F536</f>
        <v>300</v>
      </c>
    </row>
    <row r="536" spans="1:6" ht="23.25" customHeight="1" x14ac:dyDescent="0.2">
      <c r="A536" s="13" t="s">
        <v>45</v>
      </c>
      <c r="B536" s="10">
        <v>1000</v>
      </c>
      <c r="C536" s="10" t="s">
        <v>43</v>
      </c>
      <c r="D536" s="10" t="s">
        <v>42</v>
      </c>
      <c r="E536" s="10"/>
      <c r="F536" s="14">
        <f>F537</f>
        <v>300</v>
      </c>
    </row>
    <row r="537" spans="1:6" ht="25.5" customHeight="1" x14ac:dyDescent="0.2">
      <c r="A537" s="13" t="s">
        <v>44</v>
      </c>
      <c r="B537" s="10">
        <v>1000</v>
      </c>
      <c r="C537" s="10" t="s">
        <v>43</v>
      </c>
      <c r="D537" s="10" t="s">
        <v>42</v>
      </c>
      <c r="E537" s="10" t="s">
        <v>41</v>
      </c>
      <c r="F537" s="14">
        <v>300</v>
      </c>
    </row>
    <row r="538" spans="1:6" ht="14.25" customHeight="1" x14ac:dyDescent="0.2">
      <c r="A538" s="29" t="s">
        <v>40</v>
      </c>
      <c r="B538" s="27" t="s">
        <v>28</v>
      </c>
      <c r="C538" s="27"/>
      <c r="D538" s="27"/>
      <c r="E538" s="27"/>
      <c r="F538" s="28">
        <f>F539+F547</f>
        <v>2598</v>
      </c>
    </row>
    <row r="539" spans="1:6" ht="12.75" customHeight="1" x14ac:dyDescent="0.2">
      <c r="A539" s="29" t="s">
        <v>39</v>
      </c>
      <c r="B539" s="27" t="s">
        <v>28</v>
      </c>
      <c r="C539" s="27" t="s">
        <v>27</v>
      </c>
      <c r="D539" s="27"/>
      <c r="E539" s="27"/>
      <c r="F539" s="28">
        <f>F540</f>
        <v>1740</v>
      </c>
    </row>
    <row r="540" spans="1:6" ht="31.5" customHeight="1" x14ac:dyDescent="0.2">
      <c r="A540" s="29" t="s">
        <v>38</v>
      </c>
      <c r="B540" s="27" t="s">
        <v>28</v>
      </c>
      <c r="C540" s="27" t="s">
        <v>27</v>
      </c>
      <c r="D540" s="27" t="s">
        <v>37</v>
      </c>
      <c r="E540" s="27"/>
      <c r="F540" s="28">
        <f>F541+F544</f>
        <v>1740</v>
      </c>
    </row>
    <row r="541" spans="1:6" ht="25.5" customHeight="1" x14ac:dyDescent="0.2">
      <c r="A541" s="13" t="s">
        <v>36</v>
      </c>
      <c r="B541" s="10" t="s">
        <v>28</v>
      </c>
      <c r="C541" s="10" t="s">
        <v>27</v>
      </c>
      <c r="D541" s="10" t="s">
        <v>35</v>
      </c>
      <c r="E541" s="10"/>
      <c r="F541" s="14">
        <f>F542</f>
        <v>1640</v>
      </c>
    </row>
    <row r="542" spans="1:6" ht="51.75" customHeight="1" x14ac:dyDescent="0.2">
      <c r="A542" s="13" t="s">
        <v>34</v>
      </c>
      <c r="B542" s="10" t="s">
        <v>28</v>
      </c>
      <c r="C542" s="10" t="s">
        <v>27</v>
      </c>
      <c r="D542" s="10" t="s">
        <v>33</v>
      </c>
      <c r="E542" s="10"/>
      <c r="F542" s="14">
        <f>F543</f>
        <v>1640</v>
      </c>
    </row>
    <row r="543" spans="1:6" ht="26.25" customHeight="1" x14ac:dyDescent="0.2">
      <c r="A543" s="13" t="s">
        <v>29</v>
      </c>
      <c r="B543" s="10" t="s">
        <v>28</v>
      </c>
      <c r="C543" s="10" t="s">
        <v>27</v>
      </c>
      <c r="D543" s="10" t="s">
        <v>33</v>
      </c>
      <c r="E543" s="10" t="s">
        <v>25</v>
      </c>
      <c r="F543" s="14">
        <v>1640</v>
      </c>
    </row>
    <row r="544" spans="1:6" ht="41.25" customHeight="1" x14ac:dyDescent="0.2">
      <c r="A544" s="13" t="s">
        <v>32</v>
      </c>
      <c r="B544" s="10" t="s">
        <v>28</v>
      </c>
      <c r="C544" s="10" t="s">
        <v>27</v>
      </c>
      <c r="D544" s="10" t="s">
        <v>30</v>
      </c>
      <c r="E544" s="10"/>
      <c r="F544" s="14">
        <f>F545</f>
        <v>100</v>
      </c>
    </row>
    <row r="545" spans="1:7" ht="30" customHeight="1" x14ac:dyDescent="0.2">
      <c r="A545" s="13" t="s">
        <v>31</v>
      </c>
      <c r="B545" s="10" t="s">
        <v>28</v>
      </c>
      <c r="C545" s="10" t="s">
        <v>27</v>
      </c>
      <c r="D545" s="10" t="s">
        <v>30</v>
      </c>
      <c r="E545" s="10"/>
      <c r="F545" s="14">
        <f>F546</f>
        <v>100</v>
      </c>
    </row>
    <row r="546" spans="1:7" ht="24.75" customHeight="1" x14ac:dyDescent="0.2">
      <c r="A546" s="13" t="s">
        <v>29</v>
      </c>
      <c r="B546" s="10" t="s">
        <v>28</v>
      </c>
      <c r="C546" s="10" t="s">
        <v>27</v>
      </c>
      <c r="D546" s="10" t="s">
        <v>26</v>
      </c>
      <c r="E546" s="10" t="s">
        <v>25</v>
      </c>
      <c r="F546" s="14">
        <v>100</v>
      </c>
    </row>
    <row r="547" spans="1:7" ht="24.75" customHeight="1" x14ac:dyDescent="0.2">
      <c r="A547" s="29" t="s">
        <v>477</v>
      </c>
      <c r="B547" s="27" t="s">
        <v>28</v>
      </c>
      <c r="C547" s="27" t="s">
        <v>481</v>
      </c>
      <c r="D547" s="27"/>
      <c r="E547" s="27"/>
      <c r="F547" s="28">
        <f>F548</f>
        <v>858</v>
      </c>
    </row>
    <row r="548" spans="1:7" ht="24.75" customHeight="1" x14ac:dyDescent="0.2">
      <c r="A548" s="29" t="s">
        <v>38</v>
      </c>
      <c r="B548" s="27" t="s">
        <v>28</v>
      </c>
      <c r="C548" s="27" t="s">
        <v>481</v>
      </c>
      <c r="D548" s="27" t="s">
        <v>37</v>
      </c>
      <c r="E548" s="27"/>
      <c r="F548" s="28">
        <f>F549</f>
        <v>858</v>
      </c>
    </row>
    <row r="549" spans="1:7" ht="24.75" customHeight="1" x14ac:dyDescent="0.2">
      <c r="A549" s="13" t="s">
        <v>478</v>
      </c>
      <c r="B549" s="10" t="s">
        <v>28</v>
      </c>
      <c r="C549" s="10" t="s">
        <v>481</v>
      </c>
      <c r="D549" s="10" t="s">
        <v>482</v>
      </c>
      <c r="E549" s="10"/>
      <c r="F549" s="14">
        <f>F550</f>
        <v>858</v>
      </c>
    </row>
    <row r="550" spans="1:7" ht="24.75" customHeight="1" x14ac:dyDescent="0.2">
      <c r="A550" s="13" t="s">
        <v>479</v>
      </c>
      <c r="B550" s="10" t="s">
        <v>28</v>
      </c>
      <c r="C550" s="10" t="s">
        <v>481</v>
      </c>
      <c r="D550" s="10" t="s">
        <v>483</v>
      </c>
      <c r="E550" s="10"/>
      <c r="F550" s="14">
        <f>F551</f>
        <v>858</v>
      </c>
    </row>
    <row r="551" spans="1:7" ht="24.75" customHeight="1" x14ac:dyDescent="0.2">
      <c r="A551" s="13" t="s">
        <v>480</v>
      </c>
      <c r="B551" s="10" t="s">
        <v>28</v>
      </c>
      <c r="C551" s="10" t="s">
        <v>481</v>
      </c>
      <c r="D551" s="10" t="s">
        <v>484</v>
      </c>
      <c r="E551" s="10"/>
      <c r="F551" s="14">
        <f>F552</f>
        <v>858</v>
      </c>
    </row>
    <row r="552" spans="1:7" ht="24.75" customHeight="1" x14ac:dyDescent="0.2">
      <c r="A552" s="13" t="s">
        <v>29</v>
      </c>
      <c r="B552" s="10" t="s">
        <v>28</v>
      </c>
      <c r="C552" s="10" t="s">
        <v>481</v>
      </c>
      <c r="D552" s="10" t="s">
        <v>484</v>
      </c>
      <c r="E552" s="10" t="s">
        <v>25</v>
      </c>
      <c r="F552" s="14">
        <v>858</v>
      </c>
    </row>
    <row r="553" spans="1:7" ht="24" x14ac:dyDescent="0.2">
      <c r="A553" s="29" t="s">
        <v>24</v>
      </c>
      <c r="B553" s="27" t="s">
        <v>18</v>
      </c>
      <c r="C553" s="27"/>
      <c r="D553" s="27"/>
      <c r="E553" s="27"/>
      <c r="F553" s="28">
        <f>F554</f>
        <v>146</v>
      </c>
    </row>
    <row r="554" spans="1:7" ht="24" x14ac:dyDescent="0.2">
      <c r="A554" s="29" t="s">
        <v>23</v>
      </c>
      <c r="B554" s="27" t="s">
        <v>18</v>
      </c>
      <c r="C554" s="27" t="s">
        <v>17</v>
      </c>
      <c r="D554" s="27"/>
      <c r="E554" s="27"/>
      <c r="F554" s="28">
        <f>F555</f>
        <v>146</v>
      </c>
    </row>
    <row r="555" spans="1:7" ht="42" customHeight="1" x14ac:dyDescent="0.2">
      <c r="A555" s="29" t="s">
        <v>12</v>
      </c>
      <c r="B555" s="27" t="s">
        <v>18</v>
      </c>
      <c r="C555" s="27" t="s">
        <v>17</v>
      </c>
      <c r="D555" s="27" t="s">
        <v>11</v>
      </c>
      <c r="E555" s="27"/>
      <c r="F555" s="28">
        <f>F556</f>
        <v>146</v>
      </c>
    </row>
    <row r="556" spans="1:7" ht="27.75" customHeight="1" x14ac:dyDescent="0.2">
      <c r="A556" s="13" t="s">
        <v>22</v>
      </c>
      <c r="B556" s="10" t="s">
        <v>18</v>
      </c>
      <c r="C556" s="10" t="s">
        <v>17</v>
      </c>
      <c r="D556" s="10" t="s">
        <v>21</v>
      </c>
      <c r="E556" s="10"/>
      <c r="F556" s="14">
        <f>F557</f>
        <v>146</v>
      </c>
    </row>
    <row r="557" spans="1:7" x14ac:dyDescent="0.2">
      <c r="A557" s="13" t="s">
        <v>20</v>
      </c>
      <c r="B557" s="10" t="s">
        <v>18</v>
      </c>
      <c r="C557" s="10" t="s">
        <v>17</v>
      </c>
      <c r="D557" s="10" t="s">
        <v>16</v>
      </c>
      <c r="E557" s="10"/>
      <c r="F557" s="14">
        <f>F558</f>
        <v>146</v>
      </c>
    </row>
    <row r="558" spans="1:7" ht="16.5" customHeight="1" x14ac:dyDescent="0.2">
      <c r="A558" s="13" t="s">
        <v>19</v>
      </c>
      <c r="B558" s="10" t="s">
        <v>18</v>
      </c>
      <c r="C558" s="10" t="s">
        <v>17</v>
      </c>
      <c r="D558" s="10" t="s">
        <v>16</v>
      </c>
      <c r="E558" s="10" t="s">
        <v>15</v>
      </c>
      <c r="F558" s="14">
        <f>946-800</f>
        <v>146</v>
      </c>
      <c r="G558" s="2">
        <v>-800</v>
      </c>
    </row>
    <row r="559" spans="1:7" ht="39" customHeight="1" x14ac:dyDescent="0.2">
      <c r="A559" s="29" t="s">
        <v>14</v>
      </c>
      <c r="B559" s="27" t="s">
        <v>4</v>
      </c>
      <c r="C559" s="27"/>
      <c r="D559" s="27"/>
      <c r="E559" s="27"/>
      <c r="F559" s="28">
        <f>F560</f>
        <v>68407</v>
      </c>
    </row>
    <row r="560" spans="1:7" ht="39.75" customHeight="1" x14ac:dyDescent="0.2">
      <c r="A560" s="29" t="s">
        <v>13</v>
      </c>
      <c r="B560" s="27" t="s">
        <v>4</v>
      </c>
      <c r="C560" s="27" t="s">
        <v>3</v>
      </c>
      <c r="D560" s="27"/>
      <c r="E560" s="27"/>
      <c r="F560" s="28">
        <f>F561</f>
        <v>68407</v>
      </c>
    </row>
    <row r="561" spans="1:251" ht="39" customHeight="1" x14ac:dyDescent="0.2">
      <c r="A561" s="29" t="s">
        <v>12</v>
      </c>
      <c r="B561" s="27" t="s">
        <v>4</v>
      </c>
      <c r="C561" s="27" t="s">
        <v>3</v>
      </c>
      <c r="D561" s="27" t="s">
        <v>11</v>
      </c>
      <c r="E561" s="27"/>
      <c r="F561" s="28">
        <f>F562</f>
        <v>68407</v>
      </c>
    </row>
    <row r="562" spans="1:251" ht="27" customHeight="1" x14ac:dyDescent="0.2">
      <c r="A562" s="13" t="s">
        <v>10</v>
      </c>
      <c r="B562" s="10" t="s">
        <v>4</v>
      </c>
      <c r="C562" s="10" t="s">
        <v>3</v>
      </c>
      <c r="D562" s="10" t="s">
        <v>9</v>
      </c>
      <c r="E562" s="10"/>
      <c r="F562" s="14">
        <f>F563+F565</f>
        <v>68407</v>
      </c>
    </row>
    <row r="563" spans="1:251" ht="26.25" customHeight="1" x14ac:dyDescent="0.2">
      <c r="A563" s="13" t="s">
        <v>8</v>
      </c>
      <c r="B563" s="10" t="s">
        <v>4</v>
      </c>
      <c r="C563" s="10" t="s">
        <v>3</v>
      </c>
      <c r="D563" s="10" t="s">
        <v>7</v>
      </c>
      <c r="E563" s="10"/>
      <c r="F563" s="14">
        <f>F564</f>
        <v>63834</v>
      </c>
    </row>
    <row r="564" spans="1:251" x14ac:dyDescent="0.2">
      <c r="A564" s="13" t="s">
        <v>5</v>
      </c>
      <c r="B564" s="10" t="s">
        <v>4</v>
      </c>
      <c r="C564" s="10" t="s">
        <v>3</v>
      </c>
      <c r="D564" s="10" t="s">
        <v>7</v>
      </c>
      <c r="E564" s="10" t="s">
        <v>1</v>
      </c>
      <c r="F564" s="14">
        <v>63834</v>
      </c>
    </row>
    <row r="565" spans="1:251" ht="48.75" customHeight="1" x14ac:dyDescent="0.2">
      <c r="A565" s="13" t="s">
        <v>6</v>
      </c>
      <c r="B565" s="10" t="s">
        <v>4</v>
      </c>
      <c r="C565" s="10" t="s">
        <v>3</v>
      </c>
      <c r="D565" s="10" t="s">
        <v>2</v>
      </c>
      <c r="E565" s="10"/>
      <c r="F565" s="14">
        <f>F566</f>
        <v>4573</v>
      </c>
    </row>
    <row r="566" spans="1:251" x14ac:dyDescent="0.2">
      <c r="A566" s="13" t="s">
        <v>5</v>
      </c>
      <c r="B566" s="10" t="s">
        <v>4</v>
      </c>
      <c r="C566" s="10" t="s">
        <v>3</v>
      </c>
      <c r="D566" s="10" t="s">
        <v>2</v>
      </c>
      <c r="E566" s="10" t="s">
        <v>1</v>
      </c>
      <c r="F566" s="14">
        <v>4573</v>
      </c>
    </row>
    <row r="567" spans="1:251" s="33" customFormat="1" ht="12.75" x14ac:dyDescent="0.2">
      <c r="A567" s="29" t="s">
        <v>0</v>
      </c>
      <c r="B567" s="27"/>
      <c r="C567" s="27"/>
      <c r="D567" s="27"/>
      <c r="E567" s="27"/>
      <c r="F567" s="30">
        <f>F9+F107+F113+F142+F230+F314+F442+F487+F538+F553+F559</f>
        <v>1092658</v>
      </c>
      <c r="G567" s="33">
        <f>SUM(G9:G566)</f>
        <v>111665</v>
      </c>
      <c r="J567" s="33">
        <f>SUM(J9:J566)</f>
        <v>38289</v>
      </c>
    </row>
    <row r="568" spans="1:251" x14ac:dyDescent="0.2">
      <c r="A568" s="8"/>
      <c r="B568" s="7"/>
      <c r="C568" s="7"/>
      <c r="D568" s="7"/>
      <c r="E568" s="6"/>
      <c r="F568" s="31"/>
    </row>
    <row r="569" spans="1:251" hidden="1" x14ac:dyDescent="0.2">
      <c r="A569" s="8"/>
      <c r="B569" s="7"/>
      <c r="C569" s="7"/>
      <c r="D569" s="7"/>
      <c r="E569" s="6"/>
    </row>
    <row r="570" spans="1:251" hidden="1" x14ac:dyDescent="0.2">
      <c r="A570" s="8"/>
      <c r="B570" s="7"/>
      <c r="C570" s="7"/>
      <c r="D570" s="7"/>
      <c r="E570" s="6" t="s">
        <v>434</v>
      </c>
      <c r="F570" s="31">
        <f>F57+F69+F83+F103+F132+F148+F173+F223+F249+F316+F333+F369+F385+F391+F396+F426+F448+F494+F498+F503+F516+F540+F555+F561</f>
        <v>797577</v>
      </c>
    </row>
    <row r="571" spans="1:251" hidden="1" x14ac:dyDescent="0.2">
      <c r="A571" s="8"/>
      <c r="B571" s="7"/>
      <c r="C571" s="7"/>
      <c r="D571" s="7"/>
      <c r="E571" s="6"/>
    </row>
    <row r="572" spans="1:251" s="34" customFormat="1" ht="12.75" hidden="1" x14ac:dyDescent="0.2">
      <c r="A572" s="8"/>
      <c r="B572" s="7"/>
      <c r="C572" s="7"/>
      <c r="D572" s="9"/>
      <c r="E572" s="6"/>
      <c r="F572" s="31">
        <f>'[1]Ведомств. '!$G$572</f>
        <v>152</v>
      </c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  <c r="DN572" s="2"/>
      <c r="DO572" s="2"/>
      <c r="DP572" s="2"/>
      <c r="DQ572" s="2"/>
      <c r="DR572" s="2"/>
      <c r="DS572" s="2"/>
      <c r="DT572" s="2"/>
      <c r="DU572" s="2"/>
      <c r="DV572" s="2"/>
      <c r="DW572" s="2"/>
      <c r="DX572" s="2"/>
      <c r="DY572" s="2"/>
      <c r="DZ572" s="2"/>
      <c r="EA572" s="2"/>
      <c r="EB572" s="2"/>
      <c r="EC572" s="2"/>
      <c r="ED572" s="2"/>
      <c r="EE572" s="2"/>
      <c r="EF572" s="2"/>
      <c r="EG572" s="2"/>
      <c r="EH572" s="2"/>
      <c r="EI572" s="2"/>
      <c r="EJ572" s="2"/>
      <c r="EK572" s="2"/>
      <c r="EL572" s="2"/>
      <c r="EM572" s="2"/>
      <c r="EN572" s="2"/>
      <c r="EO572" s="2"/>
      <c r="EP572" s="2"/>
      <c r="EQ572" s="2"/>
      <c r="ER572" s="2"/>
      <c r="ES572" s="2"/>
      <c r="ET572" s="2"/>
      <c r="EU572" s="2"/>
      <c r="EV572" s="2"/>
      <c r="EW572" s="2"/>
      <c r="EX572" s="2"/>
      <c r="EY572" s="2"/>
      <c r="EZ572" s="2"/>
      <c r="FA572" s="2"/>
      <c r="FB572" s="2"/>
      <c r="FC572" s="2"/>
      <c r="FD572" s="2"/>
      <c r="FE572" s="2"/>
      <c r="FF572" s="2"/>
      <c r="FG572" s="2"/>
      <c r="FH572" s="2"/>
      <c r="FI572" s="2"/>
      <c r="FJ572" s="2"/>
      <c r="FK572" s="2"/>
      <c r="FL572" s="2"/>
      <c r="FM572" s="2"/>
      <c r="FN572" s="2"/>
      <c r="FO572" s="2"/>
      <c r="FP572" s="2"/>
      <c r="FQ572" s="2"/>
      <c r="FR572" s="2"/>
      <c r="FS572" s="2"/>
      <c r="FT572" s="2"/>
      <c r="FU572" s="2"/>
      <c r="FV572" s="2"/>
      <c r="FW572" s="2"/>
      <c r="FX572" s="2"/>
      <c r="FY572" s="2"/>
      <c r="FZ572" s="2"/>
      <c r="GA572" s="2"/>
      <c r="GB572" s="2"/>
      <c r="GC572" s="2"/>
      <c r="GD572" s="2"/>
      <c r="GE572" s="2"/>
      <c r="GF572" s="2"/>
      <c r="GG572" s="2"/>
      <c r="GH572" s="2"/>
      <c r="GI572" s="2"/>
      <c r="GJ572" s="2"/>
      <c r="GK572" s="2"/>
      <c r="GL572" s="2"/>
      <c r="GM572" s="2"/>
      <c r="GN572" s="2"/>
      <c r="GO572" s="2"/>
      <c r="GP572" s="2"/>
      <c r="GQ572" s="2"/>
      <c r="GR572" s="2"/>
      <c r="GS572" s="2"/>
      <c r="GT572" s="2"/>
      <c r="GU572" s="2"/>
      <c r="GV572" s="2"/>
      <c r="GW572" s="2"/>
      <c r="GX572" s="2"/>
      <c r="GY572" s="2"/>
      <c r="GZ572" s="2"/>
      <c r="HA572" s="2"/>
      <c r="HB572" s="2"/>
      <c r="HC572" s="2"/>
      <c r="HD572" s="2"/>
      <c r="HE572" s="2"/>
      <c r="HF572" s="2"/>
      <c r="HG572" s="2"/>
      <c r="HH572" s="2"/>
      <c r="HI572" s="2"/>
      <c r="HJ572" s="2"/>
      <c r="HK572" s="2"/>
      <c r="HL572" s="2"/>
      <c r="HM572" s="2"/>
      <c r="HN572" s="2"/>
      <c r="HO572" s="2"/>
      <c r="HP572" s="2"/>
      <c r="HQ572" s="2"/>
      <c r="HR572" s="2"/>
      <c r="HS572" s="2"/>
      <c r="HT572" s="2"/>
      <c r="HU572" s="2"/>
      <c r="HV572" s="2"/>
      <c r="HW572" s="2"/>
      <c r="HX572" s="2"/>
      <c r="HY572" s="2"/>
      <c r="HZ572" s="2"/>
      <c r="IA572" s="2"/>
      <c r="IB572" s="2"/>
      <c r="IC572" s="2"/>
      <c r="ID572" s="2"/>
      <c r="IE572" s="2"/>
      <c r="IF572" s="2"/>
      <c r="IG572" s="2"/>
      <c r="IH572" s="2"/>
      <c r="II572" s="2"/>
      <c r="IJ572" s="2"/>
      <c r="IK572" s="2"/>
      <c r="IL572" s="2"/>
      <c r="IM572" s="2"/>
      <c r="IN572" s="2"/>
      <c r="IO572" s="2"/>
      <c r="IP572" s="2"/>
      <c r="IQ572" s="2"/>
    </row>
    <row r="573" spans="1:251" s="34" customFormat="1" ht="12.75" hidden="1" x14ac:dyDescent="0.2">
      <c r="A573" s="8"/>
      <c r="B573" s="7"/>
      <c r="C573" s="7"/>
      <c r="D573" s="7"/>
      <c r="E573" s="6"/>
      <c r="F573" s="31">
        <f>F567-F572</f>
        <v>1092506</v>
      </c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  <c r="DN573" s="2"/>
      <c r="DO573" s="2"/>
      <c r="DP573" s="2"/>
      <c r="DQ573" s="2"/>
      <c r="DR573" s="2"/>
      <c r="DS573" s="2"/>
      <c r="DT573" s="2"/>
      <c r="DU573" s="2"/>
      <c r="DV573" s="2"/>
      <c r="DW573" s="2"/>
      <c r="DX573" s="2"/>
      <c r="DY573" s="2"/>
      <c r="DZ573" s="2"/>
      <c r="EA573" s="2"/>
      <c r="EB573" s="2"/>
      <c r="EC573" s="2"/>
      <c r="ED573" s="2"/>
      <c r="EE573" s="2"/>
      <c r="EF573" s="2"/>
      <c r="EG573" s="2"/>
      <c r="EH573" s="2"/>
      <c r="EI573" s="2"/>
      <c r="EJ573" s="2"/>
      <c r="EK573" s="2"/>
      <c r="EL573" s="2"/>
      <c r="EM573" s="2"/>
      <c r="EN573" s="2"/>
      <c r="EO573" s="2"/>
      <c r="EP573" s="2"/>
      <c r="EQ573" s="2"/>
      <c r="ER573" s="2"/>
      <c r="ES573" s="2"/>
      <c r="ET573" s="2"/>
      <c r="EU573" s="2"/>
      <c r="EV573" s="2"/>
      <c r="EW573" s="2"/>
      <c r="EX573" s="2"/>
      <c r="EY573" s="2"/>
      <c r="EZ573" s="2"/>
      <c r="FA573" s="2"/>
      <c r="FB573" s="2"/>
      <c r="FC573" s="2"/>
      <c r="FD573" s="2"/>
      <c r="FE573" s="2"/>
      <c r="FF573" s="2"/>
      <c r="FG573" s="2"/>
      <c r="FH573" s="2"/>
      <c r="FI573" s="2"/>
      <c r="FJ573" s="2"/>
      <c r="FK573" s="2"/>
      <c r="FL573" s="2"/>
      <c r="FM573" s="2"/>
      <c r="FN573" s="2"/>
      <c r="FO573" s="2"/>
      <c r="FP573" s="2"/>
      <c r="FQ573" s="2"/>
      <c r="FR573" s="2"/>
      <c r="FS573" s="2"/>
      <c r="FT573" s="2"/>
      <c r="FU573" s="2"/>
      <c r="FV573" s="2"/>
      <c r="FW573" s="2"/>
      <c r="FX573" s="2"/>
      <c r="FY573" s="2"/>
      <c r="FZ573" s="2"/>
      <c r="GA573" s="2"/>
      <c r="GB573" s="2"/>
      <c r="GC573" s="2"/>
      <c r="GD573" s="2"/>
      <c r="GE573" s="2"/>
      <c r="GF573" s="2"/>
      <c r="GG573" s="2"/>
      <c r="GH573" s="2"/>
      <c r="GI573" s="2"/>
      <c r="GJ573" s="2"/>
      <c r="GK573" s="2"/>
      <c r="GL573" s="2"/>
      <c r="GM573" s="2"/>
      <c r="GN573" s="2"/>
      <c r="GO573" s="2"/>
      <c r="GP573" s="2"/>
      <c r="GQ573" s="2"/>
      <c r="GR573" s="2"/>
      <c r="GS573" s="2"/>
      <c r="GT573" s="2"/>
      <c r="GU573" s="2"/>
      <c r="GV573" s="2"/>
      <c r="GW573" s="2"/>
      <c r="GX573" s="2"/>
      <c r="GY573" s="2"/>
      <c r="GZ573" s="2"/>
      <c r="HA573" s="2"/>
      <c r="HB573" s="2"/>
      <c r="HC573" s="2"/>
      <c r="HD573" s="2"/>
      <c r="HE573" s="2"/>
      <c r="HF573" s="2"/>
      <c r="HG573" s="2"/>
      <c r="HH573" s="2"/>
      <c r="HI573" s="2"/>
      <c r="HJ573" s="2"/>
      <c r="HK573" s="2"/>
      <c r="HL573" s="2"/>
      <c r="HM573" s="2"/>
      <c r="HN573" s="2"/>
      <c r="HO573" s="2"/>
      <c r="HP573" s="2"/>
      <c r="HQ573" s="2"/>
      <c r="HR573" s="2"/>
      <c r="HS573" s="2"/>
      <c r="HT573" s="2"/>
      <c r="HU573" s="2"/>
      <c r="HV573" s="2"/>
      <c r="HW573" s="2"/>
      <c r="HX573" s="2"/>
      <c r="HY573" s="2"/>
      <c r="HZ573" s="2"/>
      <c r="IA573" s="2"/>
      <c r="IB573" s="2"/>
      <c r="IC573" s="2"/>
      <c r="ID573" s="2"/>
      <c r="IE573" s="2"/>
      <c r="IF573" s="2"/>
      <c r="IG573" s="2"/>
      <c r="IH573" s="2"/>
      <c r="II573" s="2"/>
      <c r="IJ573" s="2"/>
      <c r="IK573" s="2"/>
      <c r="IL573" s="2"/>
      <c r="IM573" s="2"/>
      <c r="IN573" s="2"/>
      <c r="IO573" s="2"/>
      <c r="IP573" s="2"/>
      <c r="IQ573" s="2"/>
    </row>
    <row r="574" spans="1:251" s="34" customFormat="1" ht="12.75" hidden="1" x14ac:dyDescent="0.2">
      <c r="A574" s="8"/>
      <c r="B574" s="7"/>
      <c r="C574" s="7"/>
      <c r="D574" s="7"/>
      <c r="E574" s="6" t="s">
        <v>491</v>
      </c>
      <c r="F574" s="2">
        <v>942239</v>
      </c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  <c r="DN574" s="2"/>
      <c r="DO574" s="2"/>
      <c r="DP574" s="2"/>
      <c r="DQ574" s="2"/>
      <c r="DR574" s="2"/>
      <c r="DS574" s="2"/>
      <c r="DT574" s="2"/>
      <c r="DU574" s="2"/>
      <c r="DV574" s="2"/>
      <c r="DW574" s="2"/>
      <c r="DX574" s="2"/>
      <c r="DY574" s="2"/>
      <c r="DZ574" s="2"/>
      <c r="EA574" s="2"/>
      <c r="EB574" s="2"/>
      <c r="EC574" s="2"/>
      <c r="ED574" s="2"/>
      <c r="EE574" s="2"/>
      <c r="EF574" s="2"/>
      <c r="EG574" s="2"/>
      <c r="EH574" s="2"/>
      <c r="EI574" s="2"/>
      <c r="EJ574" s="2"/>
      <c r="EK574" s="2"/>
      <c r="EL574" s="2"/>
      <c r="EM574" s="2"/>
      <c r="EN574" s="2"/>
      <c r="EO574" s="2"/>
      <c r="EP574" s="2"/>
      <c r="EQ574" s="2"/>
      <c r="ER574" s="2"/>
      <c r="ES574" s="2"/>
      <c r="ET574" s="2"/>
      <c r="EU574" s="2"/>
      <c r="EV574" s="2"/>
      <c r="EW574" s="2"/>
      <c r="EX574" s="2"/>
      <c r="EY574" s="2"/>
      <c r="EZ574" s="2"/>
      <c r="FA574" s="2"/>
      <c r="FB574" s="2"/>
      <c r="FC574" s="2"/>
      <c r="FD574" s="2"/>
      <c r="FE574" s="2"/>
      <c r="FF574" s="2"/>
      <c r="FG574" s="2"/>
      <c r="FH574" s="2"/>
      <c r="FI574" s="2"/>
      <c r="FJ574" s="2"/>
      <c r="FK574" s="2"/>
      <c r="FL574" s="2"/>
      <c r="FM574" s="2"/>
      <c r="FN574" s="2"/>
      <c r="FO574" s="2"/>
      <c r="FP574" s="2"/>
      <c r="FQ574" s="2"/>
      <c r="FR574" s="2"/>
      <c r="FS574" s="2"/>
      <c r="FT574" s="2"/>
      <c r="FU574" s="2"/>
      <c r="FV574" s="2"/>
      <c r="FW574" s="2"/>
      <c r="FX574" s="2"/>
      <c r="FY574" s="2"/>
      <c r="FZ574" s="2"/>
      <c r="GA574" s="2"/>
      <c r="GB574" s="2"/>
      <c r="GC574" s="2"/>
      <c r="GD574" s="2"/>
      <c r="GE574" s="2"/>
      <c r="GF574" s="2"/>
      <c r="GG574" s="2"/>
      <c r="GH574" s="2"/>
      <c r="GI574" s="2"/>
      <c r="GJ574" s="2"/>
      <c r="GK574" s="2"/>
      <c r="GL574" s="2"/>
      <c r="GM574" s="2"/>
      <c r="GN574" s="2"/>
      <c r="GO574" s="2"/>
      <c r="GP574" s="2"/>
      <c r="GQ574" s="2"/>
      <c r="GR574" s="2"/>
      <c r="GS574" s="2"/>
      <c r="GT574" s="2"/>
      <c r="GU574" s="2"/>
      <c r="GV574" s="2"/>
      <c r="GW574" s="2"/>
      <c r="GX574" s="2"/>
      <c r="GY574" s="2"/>
      <c r="GZ574" s="2"/>
      <c r="HA574" s="2"/>
      <c r="HB574" s="2"/>
      <c r="HC574" s="2"/>
      <c r="HD574" s="2"/>
      <c r="HE574" s="2"/>
      <c r="HF574" s="2"/>
      <c r="HG574" s="2"/>
      <c r="HH574" s="2"/>
      <c r="HI574" s="2"/>
      <c r="HJ574" s="2"/>
      <c r="HK574" s="2"/>
      <c r="HL574" s="2"/>
      <c r="HM574" s="2"/>
      <c r="HN574" s="2"/>
      <c r="HO574" s="2"/>
      <c r="HP574" s="2"/>
      <c r="HQ574" s="2"/>
      <c r="HR574" s="2"/>
      <c r="HS574" s="2"/>
      <c r="HT574" s="2"/>
      <c r="HU574" s="2"/>
      <c r="HV574" s="2"/>
      <c r="HW574" s="2"/>
      <c r="HX574" s="2"/>
      <c r="HY574" s="2"/>
      <c r="HZ574" s="2"/>
      <c r="IA574" s="2"/>
      <c r="IB574" s="2"/>
      <c r="IC574" s="2"/>
      <c r="ID574" s="2"/>
      <c r="IE574" s="2"/>
      <c r="IF574" s="2"/>
      <c r="IG574" s="2"/>
      <c r="IH574" s="2"/>
      <c r="II574" s="2"/>
      <c r="IJ574" s="2"/>
      <c r="IK574" s="2"/>
      <c r="IL574" s="2"/>
      <c r="IM574" s="2"/>
      <c r="IN574" s="2"/>
      <c r="IO574" s="2"/>
      <c r="IP574" s="2"/>
      <c r="IQ574" s="2"/>
    </row>
    <row r="575" spans="1:251" s="34" customFormat="1" ht="12.75" hidden="1" x14ac:dyDescent="0.2">
      <c r="A575" s="8"/>
      <c r="B575" s="7"/>
      <c r="C575" s="7"/>
      <c r="D575" s="7"/>
      <c r="E575" s="6"/>
      <c r="F575" s="31">
        <f>F567-F574</f>
        <v>150419</v>
      </c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  <c r="DN575" s="2"/>
      <c r="DO575" s="2"/>
      <c r="DP575" s="2"/>
      <c r="DQ575" s="2"/>
      <c r="DR575" s="2"/>
      <c r="DS575" s="2"/>
      <c r="DT575" s="2"/>
      <c r="DU575" s="2"/>
      <c r="DV575" s="2"/>
      <c r="DW575" s="2"/>
      <c r="DX575" s="2"/>
      <c r="DY575" s="2"/>
      <c r="DZ575" s="2"/>
      <c r="EA575" s="2"/>
      <c r="EB575" s="2"/>
      <c r="EC575" s="2"/>
      <c r="ED575" s="2"/>
      <c r="EE575" s="2"/>
      <c r="EF575" s="2"/>
      <c r="EG575" s="2"/>
      <c r="EH575" s="2"/>
      <c r="EI575" s="2"/>
      <c r="EJ575" s="2"/>
      <c r="EK575" s="2"/>
      <c r="EL575" s="2"/>
      <c r="EM575" s="2"/>
      <c r="EN575" s="2"/>
      <c r="EO575" s="2"/>
      <c r="EP575" s="2"/>
      <c r="EQ575" s="2"/>
      <c r="ER575" s="2"/>
      <c r="ES575" s="2"/>
      <c r="ET575" s="2"/>
      <c r="EU575" s="2"/>
      <c r="EV575" s="2"/>
      <c r="EW575" s="2"/>
      <c r="EX575" s="2"/>
      <c r="EY575" s="2"/>
      <c r="EZ575" s="2"/>
      <c r="FA575" s="2"/>
      <c r="FB575" s="2"/>
      <c r="FC575" s="2"/>
      <c r="FD575" s="2"/>
      <c r="FE575" s="2"/>
      <c r="FF575" s="2"/>
      <c r="FG575" s="2"/>
      <c r="FH575" s="2"/>
      <c r="FI575" s="2"/>
      <c r="FJ575" s="2"/>
      <c r="FK575" s="2"/>
      <c r="FL575" s="2"/>
      <c r="FM575" s="2"/>
      <c r="FN575" s="2"/>
      <c r="FO575" s="2"/>
      <c r="FP575" s="2"/>
      <c r="FQ575" s="2"/>
      <c r="FR575" s="2"/>
      <c r="FS575" s="2"/>
      <c r="FT575" s="2"/>
      <c r="FU575" s="2"/>
      <c r="FV575" s="2"/>
      <c r="FW575" s="2"/>
      <c r="FX575" s="2"/>
      <c r="FY575" s="2"/>
      <c r="FZ575" s="2"/>
      <c r="GA575" s="2"/>
      <c r="GB575" s="2"/>
      <c r="GC575" s="2"/>
      <c r="GD575" s="2"/>
      <c r="GE575" s="2"/>
      <c r="GF575" s="2"/>
      <c r="GG575" s="2"/>
      <c r="GH575" s="2"/>
      <c r="GI575" s="2"/>
      <c r="GJ575" s="2"/>
      <c r="GK575" s="2"/>
      <c r="GL575" s="2"/>
      <c r="GM575" s="2"/>
      <c r="GN575" s="2"/>
      <c r="GO575" s="2"/>
      <c r="GP575" s="2"/>
      <c r="GQ575" s="2"/>
      <c r="GR575" s="2"/>
      <c r="GS575" s="2"/>
      <c r="GT575" s="2"/>
      <c r="GU575" s="2"/>
      <c r="GV575" s="2"/>
      <c r="GW575" s="2"/>
      <c r="GX575" s="2"/>
      <c r="GY575" s="2"/>
      <c r="GZ575" s="2"/>
      <c r="HA575" s="2"/>
      <c r="HB575" s="2"/>
      <c r="HC575" s="2"/>
      <c r="HD575" s="2"/>
      <c r="HE575" s="2"/>
      <c r="HF575" s="2"/>
      <c r="HG575" s="2"/>
      <c r="HH575" s="2"/>
      <c r="HI575" s="2"/>
      <c r="HJ575" s="2"/>
      <c r="HK575" s="2"/>
      <c r="HL575" s="2"/>
      <c r="HM575" s="2"/>
      <c r="HN575" s="2"/>
      <c r="HO575" s="2"/>
      <c r="HP575" s="2"/>
      <c r="HQ575" s="2"/>
      <c r="HR575" s="2"/>
      <c r="HS575" s="2"/>
      <c r="HT575" s="2"/>
      <c r="HU575" s="2"/>
      <c r="HV575" s="2"/>
      <c r="HW575" s="2"/>
      <c r="HX575" s="2"/>
      <c r="HY575" s="2"/>
      <c r="HZ575" s="2"/>
      <c r="IA575" s="2"/>
      <c r="IB575" s="2"/>
      <c r="IC575" s="2"/>
      <c r="ID575" s="2"/>
      <c r="IE575" s="2"/>
      <c r="IF575" s="2"/>
      <c r="IG575" s="2"/>
      <c r="IH575" s="2"/>
      <c r="II575" s="2"/>
      <c r="IJ575" s="2"/>
      <c r="IK575" s="2"/>
      <c r="IL575" s="2"/>
      <c r="IM575" s="2"/>
      <c r="IN575" s="2"/>
      <c r="IO575" s="2"/>
      <c r="IP575" s="2"/>
      <c r="IQ575" s="2"/>
    </row>
    <row r="576" spans="1:251" s="34" customFormat="1" ht="12.75" hidden="1" x14ac:dyDescent="0.2">
      <c r="A576" s="8"/>
      <c r="B576" s="7"/>
      <c r="C576" s="7"/>
      <c r="D576" s="7"/>
      <c r="E576" s="6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  <c r="DN576" s="2"/>
      <c r="DO576" s="2"/>
      <c r="DP576" s="2"/>
      <c r="DQ576" s="2"/>
      <c r="DR576" s="2"/>
      <c r="DS576" s="2"/>
      <c r="DT576" s="2"/>
      <c r="DU576" s="2"/>
      <c r="DV576" s="2"/>
      <c r="DW576" s="2"/>
      <c r="DX576" s="2"/>
      <c r="DY576" s="2"/>
      <c r="DZ576" s="2"/>
      <c r="EA576" s="2"/>
      <c r="EB576" s="2"/>
      <c r="EC576" s="2"/>
      <c r="ED576" s="2"/>
      <c r="EE576" s="2"/>
      <c r="EF576" s="2"/>
      <c r="EG576" s="2"/>
      <c r="EH576" s="2"/>
      <c r="EI576" s="2"/>
      <c r="EJ576" s="2"/>
      <c r="EK576" s="2"/>
      <c r="EL576" s="2"/>
      <c r="EM576" s="2"/>
      <c r="EN576" s="2"/>
      <c r="EO576" s="2"/>
      <c r="EP576" s="2"/>
      <c r="EQ576" s="2"/>
      <c r="ER576" s="2"/>
      <c r="ES576" s="2"/>
      <c r="ET576" s="2"/>
      <c r="EU576" s="2"/>
      <c r="EV576" s="2"/>
      <c r="EW576" s="2"/>
      <c r="EX576" s="2"/>
      <c r="EY576" s="2"/>
      <c r="EZ576" s="2"/>
      <c r="FA576" s="2"/>
      <c r="FB576" s="2"/>
      <c r="FC576" s="2"/>
      <c r="FD576" s="2"/>
      <c r="FE576" s="2"/>
      <c r="FF576" s="2"/>
      <c r="FG576" s="2"/>
      <c r="FH576" s="2"/>
      <c r="FI576" s="2"/>
      <c r="FJ576" s="2"/>
      <c r="FK576" s="2"/>
      <c r="FL576" s="2"/>
      <c r="FM576" s="2"/>
      <c r="FN576" s="2"/>
      <c r="FO576" s="2"/>
      <c r="FP576" s="2"/>
      <c r="FQ576" s="2"/>
      <c r="FR576" s="2"/>
      <c r="FS576" s="2"/>
      <c r="FT576" s="2"/>
      <c r="FU576" s="2"/>
      <c r="FV576" s="2"/>
      <c r="FW576" s="2"/>
      <c r="FX576" s="2"/>
      <c r="FY576" s="2"/>
      <c r="FZ576" s="2"/>
      <c r="GA576" s="2"/>
      <c r="GB576" s="2"/>
      <c r="GC576" s="2"/>
      <c r="GD576" s="2"/>
      <c r="GE576" s="2"/>
      <c r="GF576" s="2"/>
      <c r="GG576" s="2"/>
      <c r="GH576" s="2"/>
      <c r="GI576" s="2"/>
      <c r="GJ576" s="2"/>
      <c r="GK576" s="2"/>
      <c r="GL576" s="2"/>
      <c r="GM576" s="2"/>
      <c r="GN576" s="2"/>
      <c r="GO576" s="2"/>
      <c r="GP576" s="2"/>
      <c r="GQ576" s="2"/>
      <c r="GR576" s="2"/>
      <c r="GS576" s="2"/>
      <c r="GT576" s="2"/>
      <c r="GU576" s="2"/>
      <c r="GV576" s="2"/>
      <c r="GW576" s="2"/>
      <c r="GX576" s="2"/>
      <c r="GY576" s="2"/>
      <c r="GZ576" s="2"/>
      <c r="HA576" s="2"/>
      <c r="HB576" s="2"/>
      <c r="HC576" s="2"/>
      <c r="HD576" s="2"/>
      <c r="HE576" s="2"/>
      <c r="HF576" s="2"/>
      <c r="HG576" s="2"/>
      <c r="HH576" s="2"/>
      <c r="HI576" s="2"/>
      <c r="HJ576" s="2"/>
      <c r="HK576" s="2"/>
      <c r="HL576" s="2"/>
      <c r="HM576" s="2"/>
      <c r="HN576" s="2"/>
      <c r="HO576" s="2"/>
      <c r="HP576" s="2"/>
      <c r="HQ576" s="2"/>
      <c r="HR576" s="2"/>
      <c r="HS576" s="2"/>
      <c r="HT576" s="2"/>
      <c r="HU576" s="2"/>
      <c r="HV576" s="2"/>
      <c r="HW576" s="2"/>
      <c r="HX576" s="2"/>
      <c r="HY576" s="2"/>
      <c r="HZ576" s="2"/>
      <c r="IA576" s="2"/>
      <c r="IB576" s="2"/>
      <c r="IC576" s="2"/>
      <c r="ID576" s="2"/>
      <c r="IE576" s="2"/>
      <c r="IF576" s="2"/>
      <c r="IG576" s="2"/>
      <c r="IH576" s="2"/>
      <c r="II576" s="2"/>
      <c r="IJ576" s="2"/>
      <c r="IK576" s="2"/>
      <c r="IL576" s="2"/>
      <c r="IM576" s="2"/>
      <c r="IN576" s="2"/>
      <c r="IO576" s="2"/>
      <c r="IP576" s="2"/>
      <c r="IQ576" s="2"/>
    </row>
    <row r="577" spans="1:251" s="34" customFormat="1" ht="12.75" hidden="1" x14ac:dyDescent="0.2">
      <c r="A577" s="8"/>
      <c r="B577" s="7"/>
      <c r="C577" s="7"/>
      <c r="D577" s="7"/>
      <c r="E577" s="6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  <c r="DN577" s="2"/>
      <c r="DO577" s="2"/>
      <c r="DP577" s="2"/>
      <c r="DQ577" s="2"/>
      <c r="DR577" s="2"/>
      <c r="DS577" s="2"/>
      <c r="DT577" s="2"/>
      <c r="DU577" s="2"/>
      <c r="DV577" s="2"/>
      <c r="DW577" s="2"/>
      <c r="DX577" s="2"/>
      <c r="DY577" s="2"/>
      <c r="DZ577" s="2"/>
      <c r="EA577" s="2"/>
      <c r="EB577" s="2"/>
      <c r="EC577" s="2"/>
      <c r="ED577" s="2"/>
      <c r="EE577" s="2"/>
      <c r="EF577" s="2"/>
      <c r="EG577" s="2"/>
      <c r="EH577" s="2"/>
      <c r="EI577" s="2"/>
      <c r="EJ577" s="2"/>
      <c r="EK577" s="2"/>
      <c r="EL577" s="2"/>
      <c r="EM577" s="2"/>
      <c r="EN577" s="2"/>
      <c r="EO577" s="2"/>
      <c r="EP577" s="2"/>
      <c r="EQ577" s="2"/>
      <c r="ER577" s="2"/>
      <c r="ES577" s="2"/>
      <c r="ET577" s="2"/>
      <c r="EU577" s="2"/>
      <c r="EV577" s="2"/>
      <c r="EW577" s="2"/>
      <c r="EX577" s="2"/>
      <c r="EY577" s="2"/>
      <c r="EZ577" s="2"/>
      <c r="FA577" s="2"/>
      <c r="FB577" s="2"/>
      <c r="FC577" s="2"/>
      <c r="FD577" s="2"/>
      <c r="FE577" s="2"/>
      <c r="FF577" s="2"/>
      <c r="FG577" s="2"/>
      <c r="FH577" s="2"/>
      <c r="FI577" s="2"/>
      <c r="FJ577" s="2"/>
      <c r="FK577" s="2"/>
      <c r="FL577" s="2"/>
      <c r="FM577" s="2"/>
      <c r="FN577" s="2"/>
      <c r="FO577" s="2"/>
      <c r="FP577" s="2"/>
      <c r="FQ577" s="2"/>
      <c r="FR577" s="2"/>
      <c r="FS577" s="2"/>
      <c r="FT577" s="2"/>
      <c r="FU577" s="2"/>
      <c r="FV577" s="2"/>
      <c r="FW577" s="2"/>
      <c r="FX577" s="2"/>
      <c r="FY577" s="2"/>
      <c r="FZ577" s="2"/>
      <c r="GA577" s="2"/>
      <c r="GB577" s="2"/>
      <c r="GC577" s="2"/>
      <c r="GD577" s="2"/>
      <c r="GE577" s="2"/>
      <c r="GF577" s="2"/>
      <c r="GG577" s="2"/>
      <c r="GH577" s="2"/>
      <c r="GI577" s="2"/>
      <c r="GJ577" s="2"/>
      <c r="GK577" s="2"/>
      <c r="GL577" s="2"/>
      <c r="GM577" s="2"/>
      <c r="GN577" s="2"/>
      <c r="GO577" s="2"/>
      <c r="GP577" s="2"/>
      <c r="GQ577" s="2"/>
      <c r="GR577" s="2"/>
      <c r="GS577" s="2"/>
      <c r="GT577" s="2"/>
      <c r="GU577" s="2"/>
      <c r="GV577" s="2"/>
      <c r="GW577" s="2"/>
      <c r="GX577" s="2"/>
      <c r="GY577" s="2"/>
      <c r="GZ577" s="2"/>
      <c r="HA577" s="2"/>
      <c r="HB577" s="2"/>
      <c r="HC577" s="2"/>
      <c r="HD577" s="2"/>
      <c r="HE577" s="2"/>
      <c r="HF577" s="2"/>
      <c r="HG577" s="2"/>
      <c r="HH577" s="2"/>
      <c r="HI577" s="2"/>
      <c r="HJ577" s="2"/>
      <c r="HK577" s="2"/>
      <c r="HL577" s="2"/>
      <c r="HM577" s="2"/>
      <c r="HN577" s="2"/>
      <c r="HO577" s="2"/>
      <c r="HP577" s="2"/>
      <c r="HQ577" s="2"/>
      <c r="HR577" s="2"/>
      <c r="HS577" s="2"/>
      <c r="HT577" s="2"/>
      <c r="HU577" s="2"/>
      <c r="HV577" s="2"/>
      <c r="HW577" s="2"/>
      <c r="HX577" s="2"/>
      <c r="HY577" s="2"/>
      <c r="HZ577" s="2"/>
      <c r="IA577" s="2"/>
      <c r="IB577" s="2"/>
      <c r="IC577" s="2"/>
      <c r="ID577" s="2"/>
      <c r="IE577" s="2"/>
      <c r="IF577" s="2"/>
      <c r="IG577" s="2"/>
      <c r="IH577" s="2"/>
      <c r="II577" s="2"/>
      <c r="IJ577" s="2"/>
      <c r="IK577" s="2"/>
      <c r="IL577" s="2"/>
      <c r="IM577" s="2"/>
      <c r="IN577" s="2"/>
      <c r="IO577" s="2"/>
      <c r="IP577" s="2"/>
      <c r="IQ577" s="2"/>
    </row>
    <row r="578" spans="1:251" s="34" customFormat="1" ht="12.75" hidden="1" x14ac:dyDescent="0.2">
      <c r="A578" s="8"/>
      <c r="B578" s="7"/>
      <c r="C578" s="7"/>
      <c r="D578" s="7"/>
      <c r="E578" s="6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  <c r="CZ578" s="2"/>
      <c r="DA578" s="2"/>
      <c r="DB578" s="2"/>
      <c r="DC578" s="2"/>
      <c r="DD578" s="2"/>
      <c r="DE578" s="2"/>
      <c r="DF578" s="2"/>
      <c r="DG578" s="2"/>
      <c r="DH578" s="2"/>
      <c r="DI578" s="2"/>
      <c r="DJ578" s="2"/>
      <c r="DK578" s="2"/>
      <c r="DL578" s="2"/>
      <c r="DM578" s="2"/>
      <c r="DN578" s="2"/>
      <c r="DO578" s="2"/>
      <c r="DP578" s="2"/>
      <c r="DQ578" s="2"/>
      <c r="DR578" s="2"/>
      <c r="DS578" s="2"/>
      <c r="DT578" s="2"/>
      <c r="DU578" s="2"/>
      <c r="DV578" s="2"/>
      <c r="DW578" s="2"/>
      <c r="DX578" s="2"/>
      <c r="DY578" s="2"/>
      <c r="DZ578" s="2"/>
      <c r="EA578" s="2"/>
      <c r="EB578" s="2"/>
      <c r="EC578" s="2"/>
      <c r="ED578" s="2"/>
      <c r="EE578" s="2"/>
      <c r="EF578" s="2"/>
      <c r="EG578" s="2"/>
      <c r="EH578" s="2"/>
      <c r="EI578" s="2"/>
      <c r="EJ578" s="2"/>
      <c r="EK578" s="2"/>
      <c r="EL578" s="2"/>
      <c r="EM578" s="2"/>
      <c r="EN578" s="2"/>
      <c r="EO578" s="2"/>
      <c r="EP578" s="2"/>
      <c r="EQ578" s="2"/>
      <c r="ER578" s="2"/>
      <c r="ES578" s="2"/>
      <c r="ET578" s="2"/>
      <c r="EU578" s="2"/>
      <c r="EV578" s="2"/>
      <c r="EW578" s="2"/>
      <c r="EX578" s="2"/>
      <c r="EY578" s="2"/>
      <c r="EZ578" s="2"/>
      <c r="FA578" s="2"/>
      <c r="FB578" s="2"/>
      <c r="FC578" s="2"/>
      <c r="FD578" s="2"/>
      <c r="FE578" s="2"/>
      <c r="FF578" s="2"/>
      <c r="FG578" s="2"/>
      <c r="FH578" s="2"/>
      <c r="FI578" s="2"/>
      <c r="FJ578" s="2"/>
      <c r="FK578" s="2"/>
      <c r="FL578" s="2"/>
      <c r="FM578" s="2"/>
      <c r="FN578" s="2"/>
      <c r="FO578" s="2"/>
      <c r="FP578" s="2"/>
      <c r="FQ578" s="2"/>
      <c r="FR578" s="2"/>
      <c r="FS578" s="2"/>
      <c r="FT578" s="2"/>
      <c r="FU578" s="2"/>
      <c r="FV578" s="2"/>
      <c r="FW578" s="2"/>
      <c r="FX578" s="2"/>
      <c r="FY578" s="2"/>
      <c r="FZ578" s="2"/>
      <c r="GA578" s="2"/>
      <c r="GB578" s="2"/>
      <c r="GC578" s="2"/>
      <c r="GD578" s="2"/>
      <c r="GE578" s="2"/>
      <c r="GF578" s="2"/>
      <c r="GG578" s="2"/>
      <c r="GH578" s="2"/>
      <c r="GI578" s="2"/>
      <c r="GJ578" s="2"/>
      <c r="GK578" s="2"/>
      <c r="GL578" s="2"/>
      <c r="GM578" s="2"/>
      <c r="GN578" s="2"/>
      <c r="GO578" s="2"/>
      <c r="GP578" s="2"/>
      <c r="GQ578" s="2"/>
      <c r="GR578" s="2"/>
      <c r="GS578" s="2"/>
      <c r="GT578" s="2"/>
      <c r="GU578" s="2"/>
      <c r="GV578" s="2"/>
      <c r="GW578" s="2"/>
      <c r="GX578" s="2"/>
      <c r="GY578" s="2"/>
      <c r="GZ578" s="2"/>
      <c r="HA578" s="2"/>
      <c r="HB578" s="2"/>
      <c r="HC578" s="2"/>
      <c r="HD578" s="2"/>
      <c r="HE578" s="2"/>
      <c r="HF578" s="2"/>
      <c r="HG578" s="2"/>
      <c r="HH578" s="2"/>
      <c r="HI578" s="2"/>
      <c r="HJ578" s="2"/>
      <c r="HK578" s="2"/>
      <c r="HL578" s="2"/>
      <c r="HM578" s="2"/>
      <c r="HN578" s="2"/>
      <c r="HO578" s="2"/>
      <c r="HP578" s="2"/>
      <c r="HQ578" s="2"/>
      <c r="HR578" s="2"/>
      <c r="HS578" s="2"/>
      <c r="HT578" s="2"/>
      <c r="HU578" s="2"/>
      <c r="HV578" s="2"/>
      <c r="HW578" s="2"/>
      <c r="HX578" s="2"/>
      <c r="HY578" s="2"/>
      <c r="HZ578" s="2"/>
      <c r="IA578" s="2"/>
      <c r="IB578" s="2"/>
      <c r="IC578" s="2"/>
      <c r="ID578" s="2"/>
      <c r="IE578" s="2"/>
      <c r="IF578" s="2"/>
      <c r="IG578" s="2"/>
      <c r="IH578" s="2"/>
      <c r="II578" s="2"/>
      <c r="IJ578" s="2"/>
      <c r="IK578" s="2"/>
      <c r="IL578" s="2"/>
      <c r="IM578" s="2"/>
      <c r="IN578" s="2"/>
      <c r="IO578" s="2"/>
      <c r="IP578" s="2"/>
      <c r="IQ578" s="2"/>
    </row>
    <row r="579" spans="1:251" s="34" customFormat="1" ht="12.75" x14ac:dyDescent="0.2">
      <c r="A579" s="8"/>
      <c r="B579" s="7"/>
      <c r="C579" s="7"/>
      <c r="D579" s="7"/>
      <c r="E579" s="6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  <c r="DN579" s="2"/>
      <c r="DO579" s="2"/>
      <c r="DP579" s="2"/>
      <c r="DQ579" s="2"/>
      <c r="DR579" s="2"/>
      <c r="DS579" s="2"/>
      <c r="DT579" s="2"/>
      <c r="DU579" s="2"/>
      <c r="DV579" s="2"/>
      <c r="DW579" s="2"/>
      <c r="DX579" s="2"/>
      <c r="DY579" s="2"/>
      <c r="DZ579" s="2"/>
      <c r="EA579" s="2"/>
      <c r="EB579" s="2"/>
      <c r="EC579" s="2"/>
      <c r="ED579" s="2"/>
      <c r="EE579" s="2"/>
      <c r="EF579" s="2"/>
      <c r="EG579" s="2"/>
      <c r="EH579" s="2"/>
      <c r="EI579" s="2"/>
      <c r="EJ579" s="2"/>
      <c r="EK579" s="2"/>
      <c r="EL579" s="2"/>
      <c r="EM579" s="2"/>
      <c r="EN579" s="2"/>
      <c r="EO579" s="2"/>
      <c r="EP579" s="2"/>
      <c r="EQ579" s="2"/>
      <c r="ER579" s="2"/>
      <c r="ES579" s="2"/>
      <c r="ET579" s="2"/>
      <c r="EU579" s="2"/>
      <c r="EV579" s="2"/>
      <c r="EW579" s="2"/>
      <c r="EX579" s="2"/>
      <c r="EY579" s="2"/>
      <c r="EZ579" s="2"/>
      <c r="FA579" s="2"/>
      <c r="FB579" s="2"/>
      <c r="FC579" s="2"/>
      <c r="FD579" s="2"/>
      <c r="FE579" s="2"/>
      <c r="FF579" s="2"/>
      <c r="FG579" s="2"/>
      <c r="FH579" s="2"/>
      <c r="FI579" s="2"/>
      <c r="FJ579" s="2"/>
      <c r="FK579" s="2"/>
      <c r="FL579" s="2"/>
      <c r="FM579" s="2"/>
      <c r="FN579" s="2"/>
      <c r="FO579" s="2"/>
      <c r="FP579" s="2"/>
      <c r="FQ579" s="2"/>
      <c r="FR579" s="2"/>
      <c r="FS579" s="2"/>
      <c r="FT579" s="2"/>
      <c r="FU579" s="2"/>
      <c r="FV579" s="2"/>
      <c r="FW579" s="2"/>
      <c r="FX579" s="2"/>
      <c r="FY579" s="2"/>
      <c r="FZ579" s="2"/>
      <c r="GA579" s="2"/>
      <c r="GB579" s="2"/>
      <c r="GC579" s="2"/>
      <c r="GD579" s="2"/>
      <c r="GE579" s="2"/>
      <c r="GF579" s="2"/>
      <c r="GG579" s="2"/>
      <c r="GH579" s="2"/>
      <c r="GI579" s="2"/>
      <c r="GJ579" s="2"/>
      <c r="GK579" s="2"/>
      <c r="GL579" s="2"/>
      <c r="GM579" s="2"/>
      <c r="GN579" s="2"/>
      <c r="GO579" s="2"/>
      <c r="GP579" s="2"/>
      <c r="GQ579" s="2"/>
      <c r="GR579" s="2"/>
      <c r="GS579" s="2"/>
      <c r="GT579" s="2"/>
      <c r="GU579" s="2"/>
      <c r="GV579" s="2"/>
      <c r="GW579" s="2"/>
      <c r="GX579" s="2"/>
      <c r="GY579" s="2"/>
      <c r="GZ579" s="2"/>
      <c r="HA579" s="2"/>
      <c r="HB579" s="2"/>
      <c r="HC579" s="2"/>
      <c r="HD579" s="2"/>
      <c r="HE579" s="2"/>
      <c r="HF579" s="2"/>
      <c r="HG579" s="2"/>
      <c r="HH579" s="2"/>
      <c r="HI579" s="2"/>
      <c r="HJ579" s="2"/>
      <c r="HK579" s="2"/>
      <c r="HL579" s="2"/>
      <c r="HM579" s="2"/>
      <c r="HN579" s="2"/>
      <c r="HO579" s="2"/>
      <c r="HP579" s="2"/>
      <c r="HQ579" s="2"/>
      <c r="HR579" s="2"/>
      <c r="HS579" s="2"/>
      <c r="HT579" s="2"/>
      <c r="HU579" s="2"/>
      <c r="HV579" s="2"/>
      <c r="HW579" s="2"/>
      <c r="HX579" s="2"/>
      <c r="HY579" s="2"/>
      <c r="HZ579" s="2"/>
      <c r="IA579" s="2"/>
      <c r="IB579" s="2"/>
      <c r="IC579" s="2"/>
      <c r="ID579" s="2"/>
      <c r="IE579" s="2"/>
      <c r="IF579" s="2"/>
      <c r="IG579" s="2"/>
      <c r="IH579" s="2"/>
      <c r="II579" s="2"/>
      <c r="IJ579" s="2"/>
      <c r="IK579" s="2"/>
      <c r="IL579" s="2"/>
      <c r="IM579" s="2"/>
      <c r="IN579" s="2"/>
      <c r="IO579" s="2"/>
      <c r="IP579" s="2"/>
      <c r="IQ579" s="2"/>
    </row>
    <row r="580" spans="1:251" s="34" customFormat="1" ht="12.75" x14ac:dyDescent="0.2">
      <c r="A580" s="8"/>
      <c r="B580" s="7"/>
      <c r="C580" s="7"/>
      <c r="D580" s="7"/>
      <c r="E580" s="6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  <c r="CZ580" s="2"/>
      <c r="DA580" s="2"/>
      <c r="DB580" s="2"/>
      <c r="DC580" s="2"/>
      <c r="DD580" s="2"/>
      <c r="DE580" s="2"/>
      <c r="DF580" s="2"/>
      <c r="DG580" s="2"/>
      <c r="DH580" s="2"/>
      <c r="DI580" s="2"/>
      <c r="DJ580" s="2"/>
      <c r="DK580" s="2"/>
      <c r="DL580" s="2"/>
      <c r="DM580" s="2"/>
      <c r="DN580" s="2"/>
      <c r="DO580" s="2"/>
      <c r="DP580" s="2"/>
      <c r="DQ580" s="2"/>
      <c r="DR580" s="2"/>
      <c r="DS580" s="2"/>
      <c r="DT580" s="2"/>
      <c r="DU580" s="2"/>
      <c r="DV580" s="2"/>
      <c r="DW580" s="2"/>
      <c r="DX580" s="2"/>
      <c r="DY580" s="2"/>
      <c r="DZ580" s="2"/>
      <c r="EA580" s="2"/>
      <c r="EB580" s="2"/>
      <c r="EC580" s="2"/>
      <c r="ED580" s="2"/>
      <c r="EE580" s="2"/>
      <c r="EF580" s="2"/>
      <c r="EG580" s="2"/>
      <c r="EH580" s="2"/>
      <c r="EI580" s="2"/>
      <c r="EJ580" s="2"/>
      <c r="EK580" s="2"/>
      <c r="EL580" s="2"/>
      <c r="EM580" s="2"/>
      <c r="EN580" s="2"/>
      <c r="EO580" s="2"/>
      <c r="EP580" s="2"/>
      <c r="EQ580" s="2"/>
      <c r="ER580" s="2"/>
      <c r="ES580" s="2"/>
      <c r="ET580" s="2"/>
      <c r="EU580" s="2"/>
      <c r="EV580" s="2"/>
      <c r="EW580" s="2"/>
      <c r="EX580" s="2"/>
      <c r="EY580" s="2"/>
      <c r="EZ580" s="2"/>
      <c r="FA580" s="2"/>
      <c r="FB580" s="2"/>
      <c r="FC580" s="2"/>
      <c r="FD580" s="2"/>
      <c r="FE580" s="2"/>
      <c r="FF580" s="2"/>
      <c r="FG580" s="2"/>
      <c r="FH580" s="2"/>
      <c r="FI580" s="2"/>
      <c r="FJ580" s="2"/>
      <c r="FK580" s="2"/>
      <c r="FL580" s="2"/>
      <c r="FM580" s="2"/>
      <c r="FN580" s="2"/>
      <c r="FO580" s="2"/>
      <c r="FP580" s="2"/>
      <c r="FQ580" s="2"/>
      <c r="FR580" s="2"/>
      <c r="FS580" s="2"/>
      <c r="FT580" s="2"/>
      <c r="FU580" s="2"/>
      <c r="FV580" s="2"/>
      <c r="FW580" s="2"/>
      <c r="FX580" s="2"/>
      <c r="FY580" s="2"/>
      <c r="FZ580" s="2"/>
      <c r="GA580" s="2"/>
      <c r="GB580" s="2"/>
      <c r="GC580" s="2"/>
      <c r="GD580" s="2"/>
      <c r="GE580" s="2"/>
      <c r="GF580" s="2"/>
      <c r="GG580" s="2"/>
      <c r="GH580" s="2"/>
      <c r="GI580" s="2"/>
      <c r="GJ580" s="2"/>
      <c r="GK580" s="2"/>
      <c r="GL580" s="2"/>
      <c r="GM580" s="2"/>
      <c r="GN580" s="2"/>
      <c r="GO580" s="2"/>
      <c r="GP580" s="2"/>
      <c r="GQ580" s="2"/>
      <c r="GR580" s="2"/>
      <c r="GS580" s="2"/>
      <c r="GT580" s="2"/>
      <c r="GU580" s="2"/>
      <c r="GV580" s="2"/>
      <c r="GW580" s="2"/>
      <c r="GX580" s="2"/>
      <c r="GY580" s="2"/>
      <c r="GZ580" s="2"/>
      <c r="HA580" s="2"/>
      <c r="HB580" s="2"/>
      <c r="HC580" s="2"/>
      <c r="HD580" s="2"/>
      <c r="HE580" s="2"/>
      <c r="HF580" s="2"/>
      <c r="HG580" s="2"/>
      <c r="HH580" s="2"/>
      <c r="HI580" s="2"/>
      <c r="HJ580" s="2"/>
      <c r="HK580" s="2"/>
      <c r="HL580" s="2"/>
      <c r="HM580" s="2"/>
      <c r="HN580" s="2"/>
      <c r="HO580" s="2"/>
      <c r="HP580" s="2"/>
      <c r="HQ580" s="2"/>
      <c r="HR580" s="2"/>
      <c r="HS580" s="2"/>
      <c r="HT580" s="2"/>
      <c r="HU580" s="2"/>
      <c r="HV580" s="2"/>
      <c r="HW580" s="2"/>
      <c r="HX580" s="2"/>
      <c r="HY580" s="2"/>
      <c r="HZ580" s="2"/>
      <c r="IA580" s="2"/>
      <c r="IB580" s="2"/>
      <c r="IC580" s="2"/>
      <c r="ID580" s="2"/>
      <c r="IE580" s="2"/>
      <c r="IF580" s="2"/>
      <c r="IG580" s="2"/>
      <c r="IH580" s="2"/>
      <c r="II580" s="2"/>
      <c r="IJ580" s="2"/>
      <c r="IK580" s="2"/>
      <c r="IL580" s="2"/>
      <c r="IM580" s="2"/>
      <c r="IN580" s="2"/>
      <c r="IO580" s="2"/>
      <c r="IP580" s="2"/>
      <c r="IQ580" s="2"/>
    </row>
    <row r="581" spans="1:251" s="34" customFormat="1" ht="12.75" x14ac:dyDescent="0.2">
      <c r="A581" s="8"/>
      <c r="B581" s="7"/>
      <c r="C581" s="7"/>
      <c r="D581" s="7"/>
      <c r="E581" s="6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  <c r="CZ581" s="2"/>
      <c r="DA581" s="2"/>
      <c r="DB581" s="2"/>
      <c r="DC581" s="2"/>
      <c r="DD581" s="2"/>
      <c r="DE581" s="2"/>
      <c r="DF581" s="2"/>
      <c r="DG581" s="2"/>
      <c r="DH581" s="2"/>
      <c r="DI581" s="2"/>
      <c r="DJ581" s="2"/>
      <c r="DK581" s="2"/>
      <c r="DL581" s="2"/>
      <c r="DM581" s="2"/>
      <c r="DN581" s="2"/>
      <c r="DO581" s="2"/>
      <c r="DP581" s="2"/>
      <c r="DQ581" s="2"/>
      <c r="DR581" s="2"/>
      <c r="DS581" s="2"/>
      <c r="DT581" s="2"/>
      <c r="DU581" s="2"/>
      <c r="DV581" s="2"/>
      <c r="DW581" s="2"/>
      <c r="DX581" s="2"/>
      <c r="DY581" s="2"/>
      <c r="DZ581" s="2"/>
      <c r="EA581" s="2"/>
      <c r="EB581" s="2"/>
      <c r="EC581" s="2"/>
      <c r="ED581" s="2"/>
      <c r="EE581" s="2"/>
      <c r="EF581" s="2"/>
      <c r="EG581" s="2"/>
      <c r="EH581" s="2"/>
      <c r="EI581" s="2"/>
      <c r="EJ581" s="2"/>
      <c r="EK581" s="2"/>
      <c r="EL581" s="2"/>
      <c r="EM581" s="2"/>
      <c r="EN581" s="2"/>
      <c r="EO581" s="2"/>
      <c r="EP581" s="2"/>
      <c r="EQ581" s="2"/>
      <c r="ER581" s="2"/>
      <c r="ES581" s="2"/>
      <c r="ET581" s="2"/>
      <c r="EU581" s="2"/>
      <c r="EV581" s="2"/>
      <c r="EW581" s="2"/>
      <c r="EX581" s="2"/>
      <c r="EY581" s="2"/>
      <c r="EZ581" s="2"/>
      <c r="FA581" s="2"/>
      <c r="FB581" s="2"/>
      <c r="FC581" s="2"/>
      <c r="FD581" s="2"/>
      <c r="FE581" s="2"/>
      <c r="FF581" s="2"/>
      <c r="FG581" s="2"/>
      <c r="FH581" s="2"/>
      <c r="FI581" s="2"/>
      <c r="FJ581" s="2"/>
      <c r="FK581" s="2"/>
      <c r="FL581" s="2"/>
      <c r="FM581" s="2"/>
      <c r="FN581" s="2"/>
      <c r="FO581" s="2"/>
      <c r="FP581" s="2"/>
      <c r="FQ581" s="2"/>
      <c r="FR581" s="2"/>
      <c r="FS581" s="2"/>
      <c r="FT581" s="2"/>
      <c r="FU581" s="2"/>
      <c r="FV581" s="2"/>
      <c r="FW581" s="2"/>
      <c r="FX581" s="2"/>
      <c r="FY581" s="2"/>
      <c r="FZ581" s="2"/>
      <c r="GA581" s="2"/>
      <c r="GB581" s="2"/>
      <c r="GC581" s="2"/>
      <c r="GD581" s="2"/>
      <c r="GE581" s="2"/>
      <c r="GF581" s="2"/>
      <c r="GG581" s="2"/>
      <c r="GH581" s="2"/>
      <c r="GI581" s="2"/>
      <c r="GJ581" s="2"/>
      <c r="GK581" s="2"/>
      <c r="GL581" s="2"/>
      <c r="GM581" s="2"/>
      <c r="GN581" s="2"/>
      <c r="GO581" s="2"/>
      <c r="GP581" s="2"/>
      <c r="GQ581" s="2"/>
      <c r="GR581" s="2"/>
      <c r="GS581" s="2"/>
      <c r="GT581" s="2"/>
      <c r="GU581" s="2"/>
      <c r="GV581" s="2"/>
      <c r="GW581" s="2"/>
      <c r="GX581" s="2"/>
      <c r="GY581" s="2"/>
      <c r="GZ581" s="2"/>
      <c r="HA581" s="2"/>
      <c r="HB581" s="2"/>
      <c r="HC581" s="2"/>
      <c r="HD581" s="2"/>
      <c r="HE581" s="2"/>
      <c r="HF581" s="2"/>
      <c r="HG581" s="2"/>
      <c r="HH581" s="2"/>
      <c r="HI581" s="2"/>
      <c r="HJ581" s="2"/>
      <c r="HK581" s="2"/>
      <c r="HL581" s="2"/>
      <c r="HM581" s="2"/>
      <c r="HN581" s="2"/>
      <c r="HO581" s="2"/>
      <c r="HP581" s="2"/>
      <c r="HQ581" s="2"/>
      <c r="HR581" s="2"/>
      <c r="HS581" s="2"/>
      <c r="HT581" s="2"/>
      <c r="HU581" s="2"/>
      <c r="HV581" s="2"/>
      <c r="HW581" s="2"/>
      <c r="HX581" s="2"/>
      <c r="HY581" s="2"/>
      <c r="HZ581" s="2"/>
      <c r="IA581" s="2"/>
      <c r="IB581" s="2"/>
      <c r="IC581" s="2"/>
      <c r="ID581" s="2"/>
      <c r="IE581" s="2"/>
      <c r="IF581" s="2"/>
      <c r="IG581" s="2"/>
      <c r="IH581" s="2"/>
      <c r="II581" s="2"/>
      <c r="IJ581" s="2"/>
      <c r="IK581" s="2"/>
      <c r="IL581" s="2"/>
      <c r="IM581" s="2"/>
      <c r="IN581" s="2"/>
      <c r="IO581" s="2"/>
      <c r="IP581" s="2"/>
      <c r="IQ581" s="2"/>
    </row>
    <row r="582" spans="1:251" s="34" customFormat="1" ht="12.75" x14ac:dyDescent="0.2">
      <c r="A582" s="8"/>
      <c r="B582" s="7"/>
      <c r="C582" s="7"/>
      <c r="D582" s="7"/>
      <c r="E582" s="6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  <c r="CZ582" s="2"/>
      <c r="DA582" s="2"/>
      <c r="DB582" s="2"/>
      <c r="DC582" s="2"/>
      <c r="DD582" s="2"/>
      <c r="DE582" s="2"/>
      <c r="DF582" s="2"/>
      <c r="DG582" s="2"/>
      <c r="DH582" s="2"/>
      <c r="DI582" s="2"/>
      <c r="DJ582" s="2"/>
      <c r="DK582" s="2"/>
      <c r="DL582" s="2"/>
      <c r="DM582" s="2"/>
      <c r="DN582" s="2"/>
      <c r="DO582" s="2"/>
      <c r="DP582" s="2"/>
      <c r="DQ582" s="2"/>
      <c r="DR582" s="2"/>
      <c r="DS582" s="2"/>
      <c r="DT582" s="2"/>
      <c r="DU582" s="2"/>
      <c r="DV582" s="2"/>
      <c r="DW582" s="2"/>
      <c r="DX582" s="2"/>
      <c r="DY582" s="2"/>
      <c r="DZ582" s="2"/>
      <c r="EA582" s="2"/>
      <c r="EB582" s="2"/>
      <c r="EC582" s="2"/>
      <c r="ED582" s="2"/>
      <c r="EE582" s="2"/>
      <c r="EF582" s="2"/>
      <c r="EG582" s="2"/>
      <c r="EH582" s="2"/>
      <c r="EI582" s="2"/>
      <c r="EJ582" s="2"/>
      <c r="EK582" s="2"/>
      <c r="EL582" s="2"/>
      <c r="EM582" s="2"/>
      <c r="EN582" s="2"/>
      <c r="EO582" s="2"/>
      <c r="EP582" s="2"/>
      <c r="EQ582" s="2"/>
      <c r="ER582" s="2"/>
      <c r="ES582" s="2"/>
      <c r="ET582" s="2"/>
      <c r="EU582" s="2"/>
      <c r="EV582" s="2"/>
      <c r="EW582" s="2"/>
      <c r="EX582" s="2"/>
      <c r="EY582" s="2"/>
      <c r="EZ582" s="2"/>
      <c r="FA582" s="2"/>
      <c r="FB582" s="2"/>
      <c r="FC582" s="2"/>
      <c r="FD582" s="2"/>
      <c r="FE582" s="2"/>
      <c r="FF582" s="2"/>
      <c r="FG582" s="2"/>
      <c r="FH582" s="2"/>
      <c r="FI582" s="2"/>
      <c r="FJ582" s="2"/>
      <c r="FK582" s="2"/>
      <c r="FL582" s="2"/>
      <c r="FM582" s="2"/>
      <c r="FN582" s="2"/>
      <c r="FO582" s="2"/>
      <c r="FP582" s="2"/>
      <c r="FQ582" s="2"/>
      <c r="FR582" s="2"/>
      <c r="FS582" s="2"/>
      <c r="FT582" s="2"/>
      <c r="FU582" s="2"/>
      <c r="FV582" s="2"/>
      <c r="FW582" s="2"/>
      <c r="FX582" s="2"/>
      <c r="FY582" s="2"/>
      <c r="FZ582" s="2"/>
      <c r="GA582" s="2"/>
      <c r="GB582" s="2"/>
      <c r="GC582" s="2"/>
      <c r="GD582" s="2"/>
      <c r="GE582" s="2"/>
      <c r="GF582" s="2"/>
      <c r="GG582" s="2"/>
      <c r="GH582" s="2"/>
      <c r="GI582" s="2"/>
      <c r="GJ582" s="2"/>
      <c r="GK582" s="2"/>
      <c r="GL582" s="2"/>
      <c r="GM582" s="2"/>
      <c r="GN582" s="2"/>
      <c r="GO582" s="2"/>
      <c r="GP582" s="2"/>
      <c r="GQ582" s="2"/>
      <c r="GR582" s="2"/>
      <c r="GS582" s="2"/>
      <c r="GT582" s="2"/>
      <c r="GU582" s="2"/>
      <c r="GV582" s="2"/>
      <c r="GW582" s="2"/>
      <c r="GX582" s="2"/>
      <c r="GY582" s="2"/>
      <c r="GZ582" s="2"/>
      <c r="HA582" s="2"/>
      <c r="HB582" s="2"/>
      <c r="HC582" s="2"/>
      <c r="HD582" s="2"/>
      <c r="HE582" s="2"/>
      <c r="HF582" s="2"/>
      <c r="HG582" s="2"/>
      <c r="HH582" s="2"/>
      <c r="HI582" s="2"/>
      <c r="HJ582" s="2"/>
      <c r="HK582" s="2"/>
      <c r="HL582" s="2"/>
      <c r="HM582" s="2"/>
      <c r="HN582" s="2"/>
      <c r="HO582" s="2"/>
      <c r="HP582" s="2"/>
      <c r="HQ582" s="2"/>
      <c r="HR582" s="2"/>
      <c r="HS582" s="2"/>
      <c r="HT582" s="2"/>
      <c r="HU582" s="2"/>
      <c r="HV582" s="2"/>
      <c r="HW582" s="2"/>
      <c r="HX582" s="2"/>
      <c r="HY582" s="2"/>
      <c r="HZ582" s="2"/>
      <c r="IA582" s="2"/>
      <c r="IB582" s="2"/>
      <c r="IC582" s="2"/>
      <c r="ID582" s="2"/>
      <c r="IE582" s="2"/>
      <c r="IF582" s="2"/>
      <c r="IG582" s="2"/>
      <c r="IH582" s="2"/>
      <c r="II582" s="2"/>
      <c r="IJ582" s="2"/>
      <c r="IK582" s="2"/>
      <c r="IL582" s="2"/>
      <c r="IM582" s="2"/>
      <c r="IN582" s="2"/>
      <c r="IO582" s="2"/>
      <c r="IP582" s="2"/>
      <c r="IQ582" s="2"/>
    </row>
    <row r="583" spans="1:251" s="34" customFormat="1" ht="12.75" x14ac:dyDescent="0.2">
      <c r="A583" s="8"/>
      <c r="B583" s="7"/>
      <c r="C583" s="7"/>
      <c r="D583" s="7"/>
      <c r="E583" s="6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2"/>
      <c r="DH583" s="2"/>
      <c r="DI583" s="2"/>
      <c r="DJ583" s="2"/>
      <c r="DK583" s="2"/>
      <c r="DL583" s="2"/>
      <c r="DM583" s="2"/>
      <c r="DN583" s="2"/>
      <c r="DO583" s="2"/>
      <c r="DP583" s="2"/>
      <c r="DQ583" s="2"/>
      <c r="DR583" s="2"/>
      <c r="DS583" s="2"/>
      <c r="DT583" s="2"/>
      <c r="DU583" s="2"/>
      <c r="DV583" s="2"/>
      <c r="DW583" s="2"/>
      <c r="DX583" s="2"/>
      <c r="DY583" s="2"/>
      <c r="DZ583" s="2"/>
      <c r="EA583" s="2"/>
      <c r="EB583" s="2"/>
      <c r="EC583" s="2"/>
      <c r="ED583" s="2"/>
      <c r="EE583" s="2"/>
      <c r="EF583" s="2"/>
      <c r="EG583" s="2"/>
      <c r="EH583" s="2"/>
      <c r="EI583" s="2"/>
      <c r="EJ583" s="2"/>
      <c r="EK583" s="2"/>
      <c r="EL583" s="2"/>
      <c r="EM583" s="2"/>
      <c r="EN583" s="2"/>
      <c r="EO583" s="2"/>
      <c r="EP583" s="2"/>
      <c r="EQ583" s="2"/>
      <c r="ER583" s="2"/>
      <c r="ES583" s="2"/>
      <c r="ET583" s="2"/>
      <c r="EU583" s="2"/>
      <c r="EV583" s="2"/>
      <c r="EW583" s="2"/>
      <c r="EX583" s="2"/>
      <c r="EY583" s="2"/>
      <c r="EZ583" s="2"/>
      <c r="FA583" s="2"/>
      <c r="FB583" s="2"/>
      <c r="FC583" s="2"/>
      <c r="FD583" s="2"/>
      <c r="FE583" s="2"/>
      <c r="FF583" s="2"/>
      <c r="FG583" s="2"/>
      <c r="FH583" s="2"/>
      <c r="FI583" s="2"/>
      <c r="FJ583" s="2"/>
      <c r="FK583" s="2"/>
      <c r="FL583" s="2"/>
      <c r="FM583" s="2"/>
      <c r="FN583" s="2"/>
      <c r="FO583" s="2"/>
      <c r="FP583" s="2"/>
      <c r="FQ583" s="2"/>
      <c r="FR583" s="2"/>
      <c r="FS583" s="2"/>
      <c r="FT583" s="2"/>
      <c r="FU583" s="2"/>
      <c r="FV583" s="2"/>
      <c r="FW583" s="2"/>
      <c r="FX583" s="2"/>
      <c r="FY583" s="2"/>
      <c r="FZ583" s="2"/>
      <c r="GA583" s="2"/>
      <c r="GB583" s="2"/>
      <c r="GC583" s="2"/>
      <c r="GD583" s="2"/>
      <c r="GE583" s="2"/>
      <c r="GF583" s="2"/>
      <c r="GG583" s="2"/>
      <c r="GH583" s="2"/>
      <c r="GI583" s="2"/>
      <c r="GJ583" s="2"/>
      <c r="GK583" s="2"/>
      <c r="GL583" s="2"/>
      <c r="GM583" s="2"/>
      <c r="GN583" s="2"/>
      <c r="GO583" s="2"/>
      <c r="GP583" s="2"/>
      <c r="GQ583" s="2"/>
      <c r="GR583" s="2"/>
      <c r="GS583" s="2"/>
      <c r="GT583" s="2"/>
      <c r="GU583" s="2"/>
      <c r="GV583" s="2"/>
      <c r="GW583" s="2"/>
      <c r="GX583" s="2"/>
      <c r="GY583" s="2"/>
      <c r="GZ583" s="2"/>
      <c r="HA583" s="2"/>
      <c r="HB583" s="2"/>
      <c r="HC583" s="2"/>
      <c r="HD583" s="2"/>
      <c r="HE583" s="2"/>
      <c r="HF583" s="2"/>
      <c r="HG583" s="2"/>
      <c r="HH583" s="2"/>
      <c r="HI583" s="2"/>
      <c r="HJ583" s="2"/>
      <c r="HK583" s="2"/>
      <c r="HL583" s="2"/>
      <c r="HM583" s="2"/>
      <c r="HN583" s="2"/>
      <c r="HO583" s="2"/>
      <c r="HP583" s="2"/>
      <c r="HQ583" s="2"/>
      <c r="HR583" s="2"/>
      <c r="HS583" s="2"/>
      <c r="HT583" s="2"/>
      <c r="HU583" s="2"/>
      <c r="HV583" s="2"/>
      <c r="HW583" s="2"/>
      <c r="HX583" s="2"/>
      <c r="HY583" s="2"/>
      <c r="HZ583" s="2"/>
      <c r="IA583" s="2"/>
      <c r="IB583" s="2"/>
      <c r="IC583" s="2"/>
      <c r="ID583" s="2"/>
      <c r="IE583" s="2"/>
      <c r="IF583" s="2"/>
      <c r="IG583" s="2"/>
      <c r="IH583" s="2"/>
      <c r="II583" s="2"/>
      <c r="IJ583" s="2"/>
      <c r="IK583" s="2"/>
      <c r="IL583" s="2"/>
      <c r="IM583" s="2"/>
      <c r="IN583" s="2"/>
      <c r="IO583" s="2"/>
      <c r="IP583" s="2"/>
      <c r="IQ583" s="2"/>
    </row>
    <row r="584" spans="1:251" s="34" customFormat="1" ht="12.75" x14ac:dyDescent="0.2">
      <c r="A584" s="8"/>
      <c r="B584" s="7"/>
      <c r="C584" s="7"/>
      <c r="D584" s="7"/>
      <c r="E584" s="6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  <c r="CZ584" s="2"/>
      <c r="DA584" s="2"/>
      <c r="DB584" s="2"/>
      <c r="DC584" s="2"/>
      <c r="DD584" s="2"/>
      <c r="DE584" s="2"/>
      <c r="DF584" s="2"/>
      <c r="DG584" s="2"/>
      <c r="DH584" s="2"/>
      <c r="DI584" s="2"/>
      <c r="DJ584" s="2"/>
      <c r="DK584" s="2"/>
      <c r="DL584" s="2"/>
      <c r="DM584" s="2"/>
      <c r="DN584" s="2"/>
      <c r="DO584" s="2"/>
      <c r="DP584" s="2"/>
      <c r="DQ584" s="2"/>
      <c r="DR584" s="2"/>
      <c r="DS584" s="2"/>
      <c r="DT584" s="2"/>
      <c r="DU584" s="2"/>
      <c r="DV584" s="2"/>
      <c r="DW584" s="2"/>
      <c r="DX584" s="2"/>
      <c r="DY584" s="2"/>
      <c r="DZ584" s="2"/>
      <c r="EA584" s="2"/>
      <c r="EB584" s="2"/>
      <c r="EC584" s="2"/>
      <c r="ED584" s="2"/>
      <c r="EE584" s="2"/>
      <c r="EF584" s="2"/>
      <c r="EG584" s="2"/>
      <c r="EH584" s="2"/>
      <c r="EI584" s="2"/>
      <c r="EJ584" s="2"/>
      <c r="EK584" s="2"/>
      <c r="EL584" s="2"/>
      <c r="EM584" s="2"/>
      <c r="EN584" s="2"/>
      <c r="EO584" s="2"/>
      <c r="EP584" s="2"/>
      <c r="EQ584" s="2"/>
      <c r="ER584" s="2"/>
      <c r="ES584" s="2"/>
      <c r="ET584" s="2"/>
      <c r="EU584" s="2"/>
      <c r="EV584" s="2"/>
      <c r="EW584" s="2"/>
      <c r="EX584" s="2"/>
      <c r="EY584" s="2"/>
      <c r="EZ584" s="2"/>
      <c r="FA584" s="2"/>
      <c r="FB584" s="2"/>
      <c r="FC584" s="2"/>
      <c r="FD584" s="2"/>
      <c r="FE584" s="2"/>
      <c r="FF584" s="2"/>
      <c r="FG584" s="2"/>
      <c r="FH584" s="2"/>
      <c r="FI584" s="2"/>
      <c r="FJ584" s="2"/>
      <c r="FK584" s="2"/>
      <c r="FL584" s="2"/>
      <c r="FM584" s="2"/>
      <c r="FN584" s="2"/>
      <c r="FO584" s="2"/>
      <c r="FP584" s="2"/>
      <c r="FQ584" s="2"/>
      <c r="FR584" s="2"/>
      <c r="FS584" s="2"/>
      <c r="FT584" s="2"/>
      <c r="FU584" s="2"/>
      <c r="FV584" s="2"/>
      <c r="FW584" s="2"/>
      <c r="FX584" s="2"/>
      <c r="FY584" s="2"/>
      <c r="FZ584" s="2"/>
      <c r="GA584" s="2"/>
      <c r="GB584" s="2"/>
      <c r="GC584" s="2"/>
      <c r="GD584" s="2"/>
      <c r="GE584" s="2"/>
      <c r="GF584" s="2"/>
      <c r="GG584" s="2"/>
      <c r="GH584" s="2"/>
      <c r="GI584" s="2"/>
      <c r="GJ584" s="2"/>
      <c r="GK584" s="2"/>
      <c r="GL584" s="2"/>
      <c r="GM584" s="2"/>
      <c r="GN584" s="2"/>
      <c r="GO584" s="2"/>
      <c r="GP584" s="2"/>
      <c r="GQ584" s="2"/>
      <c r="GR584" s="2"/>
      <c r="GS584" s="2"/>
      <c r="GT584" s="2"/>
      <c r="GU584" s="2"/>
      <c r="GV584" s="2"/>
      <c r="GW584" s="2"/>
      <c r="GX584" s="2"/>
      <c r="GY584" s="2"/>
      <c r="GZ584" s="2"/>
      <c r="HA584" s="2"/>
      <c r="HB584" s="2"/>
      <c r="HC584" s="2"/>
      <c r="HD584" s="2"/>
      <c r="HE584" s="2"/>
      <c r="HF584" s="2"/>
      <c r="HG584" s="2"/>
      <c r="HH584" s="2"/>
      <c r="HI584" s="2"/>
      <c r="HJ584" s="2"/>
      <c r="HK584" s="2"/>
      <c r="HL584" s="2"/>
      <c r="HM584" s="2"/>
      <c r="HN584" s="2"/>
      <c r="HO584" s="2"/>
      <c r="HP584" s="2"/>
      <c r="HQ584" s="2"/>
      <c r="HR584" s="2"/>
      <c r="HS584" s="2"/>
      <c r="HT584" s="2"/>
      <c r="HU584" s="2"/>
      <c r="HV584" s="2"/>
      <c r="HW584" s="2"/>
      <c r="HX584" s="2"/>
      <c r="HY584" s="2"/>
      <c r="HZ584" s="2"/>
      <c r="IA584" s="2"/>
      <c r="IB584" s="2"/>
      <c r="IC584" s="2"/>
      <c r="ID584" s="2"/>
      <c r="IE584" s="2"/>
      <c r="IF584" s="2"/>
      <c r="IG584" s="2"/>
      <c r="IH584" s="2"/>
      <c r="II584" s="2"/>
      <c r="IJ584" s="2"/>
      <c r="IK584" s="2"/>
      <c r="IL584" s="2"/>
      <c r="IM584" s="2"/>
      <c r="IN584" s="2"/>
      <c r="IO584" s="2"/>
      <c r="IP584" s="2"/>
      <c r="IQ584" s="2"/>
    </row>
    <row r="585" spans="1:251" s="34" customFormat="1" ht="12.75" x14ac:dyDescent="0.2">
      <c r="A585" s="8"/>
      <c r="B585" s="7"/>
      <c r="C585" s="7"/>
      <c r="D585" s="7"/>
      <c r="E585" s="6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  <c r="CZ585" s="2"/>
      <c r="DA585" s="2"/>
      <c r="DB585" s="2"/>
      <c r="DC585" s="2"/>
      <c r="DD585" s="2"/>
      <c r="DE585" s="2"/>
      <c r="DF585" s="2"/>
      <c r="DG585" s="2"/>
      <c r="DH585" s="2"/>
      <c r="DI585" s="2"/>
      <c r="DJ585" s="2"/>
      <c r="DK585" s="2"/>
      <c r="DL585" s="2"/>
      <c r="DM585" s="2"/>
      <c r="DN585" s="2"/>
      <c r="DO585" s="2"/>
      <c r="DP585" s="2"/>
      <c r="DQ585" s="2"/>
      <c r="DR585" s="2"/>
      <c r="DS585" s="2"/>
      <c r="DT585" s="2"/>
      <c r="DU585" s="2"/>
      <c r="DV585" s="2"/>
      <c r="DW585" s="2"/>
      <c r="DX585" s="2"/>
      <c r="DY585" s="2"/>
      <c r="DZ585" s="2"/>
      <c r="EA585" s="2"/>
      <c r="EB585" s="2"/>
      <c r="EC585" s="2"/>
      <c r="ED585" s="2"/>
      <c r="EE585" s="2"/>
      <c r="EF585" s="2"/>
      <c r="EG585" s="2"/>
      <c r="EH585" s="2"/>
      <c r="EI585" s="2"/>
      <c r="EJ585" s="2"/>
      <c r="EK585" s="2"/>
      <c r="EL585" s="2"/>
      <c r="EM585" s="2"/>
      <c r="EN585" s="2"/>
      <c r="EO585" s="2"/>
      <c r="EP585" s="2"/>
      <c r="EQ585" s="2"/>
      <c r="ER585" s="2"/>
      <c r="ES585" s="2"/>
      <c r="ET585" s="2"/>
      <c r="EU585" s="2"/>
      <c r="EV585" s="2"/>
      <c r="EW585" s="2"/>
      <c r="EX585" s="2"/>
      <c r="EY585" s="2"/>
      <c r="EZ585" s="2"/>
      <c r="FA585" s="2"/>
      <c r="FB585" s="2"/>
      <c r="FC585" s="2"/>
      <c r="FD585" s="2"/>
      <c r="FE585" s="2"/>
      <c r="FF585" s="2"/>
      <c r="FG585" s="2"/>
      <c r="FH585" s="2"/>
      <c r="FI585" s="2"/>
      <c r="FJ585" s="2"/>
      <c r="FK585" s="2"/>
      <c r="FL585" s="2"/>
      <c r="FM585" s="2"/>
      <c r="FN585" s="2"/>
      <c r="FO585" s="2"/>
      <c r="FP585" s="2"/>
      <c r="FQ585" s="2"/>
      <c r="FR585" s="2"/>
      <c r="FS585" s="2"/>
      <c r="FT585" s="2"/>
      <c r="FU585" s="2"/>
      <c r="FV585" s="2"/>
      <c r="FW585" s="2"/>
      <c r="FX585" s="2"/>
      <c r="FY585" s="2"/>
      <c r="FZ585" s="2"/>
      <c r="GA585" s="2"/>
      <c r="GB585" s="2"/>
      <c r="GC585" s="2"/>
      <c r="GD585" s="2"/>
      <c r="GE585" s="2"/>
      <c r="GF585" s="2"/>
      <c r="GG585" s="2"/>
      <c r="GH585" s="2"/>
      <c r="GI585" s="2"/>
      <c r="GJ585" s="2"/>
      <c r="GK585" s="2"/>
      <c r="GL585" s="2"/>
      <c r="GM585" s="2"/>
      <c r="GN585" s="2"/>
      <c r="GO585" s="2"/>
      <c r="GP585" s="2"/>
      <c r="GQ585" s="2"/>
      <c r="GR585" s="2"/>
      <c r="GS585" s="2"/>
      <c r="GT585" s="2"/>
      <c r="GU585" s="2"/>
      <c r="GV585" s="2"/>
      <c r="GW585" s="2"/>
      <c r="GX585" s="2"/>
      <c r="GY585" s="2"/>
      <c r="GZ585" s="2"/>
      <c r="HA585" s="2"/>
      <c r="HB585" s="2"/>
      <c r="HC585" s="2"/>
      <c r="HD585" s="2"/>
      <c r="HE585" s="2"/>
      <c r="HF585" s="2"/>
      <c r="HG585" s="2"/>
      <c r="HH585" s="2"/>
      <c r="HI585" s="2"/>
      <c r="HJ585" s="2"/>
      <c r="HK585" s="2"/>
      <c r="HL585" s="2"/>
      <c r="HM585" s="2"/>
      <c r="HN585" s="2"/>
      <c r="HO585" s="2"/>
      <c r="HP585" s="2"/>
      <c r="HQ585" s="2"/>
      <c r="HR585" s="2"/>
      <c r="HS585" s="2"/>
      <c r="HT585" s="2"/>
      <c r="HU585" s="2"/>
      <c r="HV585" s="2"/>
      <c r="HW585" s="2"/>
      <c r="HX585" s="2"/>
      <c r="HY585" s="2"/>
      <c r="HZ585" s="2"/>
      <c r="IA585" s="2"/>
      <c r="IB585" s="2"/>
      <c r="IC585" s="2"/>
      <c r="ID585" s="2"/>
      <c r="IE585" s="2"/>
      <c r="IF585" s="2"/>
      <c r="IG585" s="2"/>
      <c r="IH585" s="2"/>
      <c r="II585" s="2"/>
      <c r="IJ585" s="2"/>
      <c r="IK585" s="2"/>
      <c r="IL585" s="2"/>
      <c r="IM585" s="2"/>
      <c r="IN585" s="2"/>
      <c r="IO585" s="2"/>
      <c r="IP585" s="2"/>
      <c r="IQ585" s="2"/>
    </row>
    <row r="586" spans="1:251" s="34" customFormat="1" ht="12.75" x14ac:dyDescent="0.2">
      <c r="A586" s="8"/>
      <c r="B586" s="7"/>
      <c r="C586" s="7"/>
      <c r="D586" s="7"/>
      <c r="E586" s="6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  <c r="CZ586" s="2"/>
      <c r="DA586" s="2"/>
      <c r="DB586" s="2"/>
      <c r="DC586" s="2"/>
      <c r="DD586" s="2"/>
      <c r="DE586" s="2"/>
      <c r="DF586" s="2"/>
      <c r="DG586" s="2"/>
      <c r="DH586" s="2"/>
      <c r="DI586" s="2"/>
      <c r="DJ586" s="2"/>
      <c r="DK586" s="2"/>
      <c r="DL586" s="2"/>
      <c r="DM586" s="2"/>
      <c r="DN586" s="2"/>
      <c r="DO586" s="2"/>
      <c r="DP586" s="2"/>
      <c r="DQ586" s="2"/>
      <c r="DR586" s="2"/>
      <c r="DS586" s="2"/>
      <c r="DT586" s="2"/>
      <c r="DU586" s="2"/>
      <c r="DV586" s="2"/>
      <c r="DW586" s="2"/>
      <c r="DX586" s="2"/>
      <c r="DY586" s="2"/>
      <c r="DZ586" s="2"/>
      <c r="EA586" s="2"/>
      <c r="EB586" s="2"/>
      <c r="EC586" s="2"/>
      <c r="ED586" s="2"/>
      <c r="EE586" s="2"/>
      <c r="EF586" s="2"/>
      <c r="EG586" s="2"/>
      <c r="EH586" s="2"/>
      <c r="EI586" s="2"/>
      <c r="EJ586" s="2"/>
      <c r="EK586" s="2"/>
      <c r="EL586" s="2"/>
      <c r="EM586" s="2"/>
      <c r="EN586" s="2"/>
      <c r="EO586" s="2"/>
      <c r="EP586" s="2"/>
      <c r="EQ586" s="2"/>
      <c r="ER586" s="2"/>
      <c r="ES586" s="2"/>
      <c r="ET586" s="2"/>
      <c r="EU586" s="2"/>
      <c r="EV586" s="2"/>
      <c r="EW586" s="2"/>
      <c r="EX586" s="2"/>
      <c r="EY586" s="2"/>
      <c r="EZ586" s="2"/>
      <c r="FA586" s="2"/>
      <c r="FB586" s="2"/>
      <c r="FC586" s="2"/>
      <c r="FD586" s="2"/>
      <c r="FE586" s="2"/>
      <c r="FF586" s="2"/>
      <c r="FG586" s="2"/>
      <c r="FH586" s="2"/>
      <c r="FI586" s="2"/>
      <c r="FJ586" s="2"/>
      <c r="FK586" s="2"/>
      <c r="FL586" s="2"/>
      <c r="FM586" s="2"/>
      <c r="FN586" s="2"/>
      <c r="FO586" s="2"/>
      <c r="FP586" s="2"/>
      <c r="FQ586" s="2"/>
      <c r="FR586" s="2"/>
      <c r="FS586" s="2"/>
      <c r="FT586" s="2"/>
      <c r="FU586" s="2"/>
      <c r="FV586" s="2"/>
      <c r="FW586" s="2"/>
      <c r="FX586" s="2"/>
      <c r="FY586" s="2"/>
      <c r="FZ586" s="2"/>
      <c r="GA586" s="2"/>
      <c r="GB586" s="2"/>
      <c r="GC586" s="2"/>
      <c r="GD586" s="2"/>
      <c r="GE586" s="2"/>
      <c r="GF586" s="2"/>
      <c r="GG586" s="2"/>
      <c r="GH586" s="2"/>
      <c r="GI586" s="2"/>
      <c r="GJ586" s="2"/>
      <c r="GK586" s="2"/>
      <c r="GL586" s="2"/>
      <c r="GM586" s="2"/>
      <c r="GN586" s="2"/>
      <c r="GO586" s="2"/>
      <c r="GP586" s="2"/>
      <c r="GQ586" s="2"/>
      <c r="GR586" s="2"/>
      <c r="GS586" s="2"/>
      <c r="GT586" s="2"/>
      <c r="GU586" s="2"/>
      <c r="GV586" s="2"/>
      <c r="GW586" s="2"/>
      <c r="GX586" s="2"/>
      <c r="GY586" s="2"/>
      <c r="GZ586" s="2"/>
      <c r="HA586" s="2"/>
      <c r="HB586" s="2"/>
      <c r="HC586" s="2"/>
      <c r="HD586" s="2"/>
      <c r="HE586" s="2"/>
      <c r="HF586" s="2"/>
      <c r="HG586" s="2"/>
      <c r="HH586" s="2"/>
      <c r="HI586" s="2"/>
      <c r="HJ586" s="2"/>
      <c r="HK586" s="2"/>
      <c r="HL586" s="2"/>
      <c r="HM586" s="2"/>
      <c r="HN586" s="2"/>
      <c r="HO586" s="2"/>
      <c r="HP586" s="2"/>
      <c r="HQ586" s="2"/>
      <c r="HR586" s="2"/>
      <c r="HS586" s="2"/>
      <c r="HT586" s="2"/>
      <c r="HU586" s="2"/>
      <c r="HV586" s="2"/>
      <c r="HW586" s="2"/>
      <c r="HX586" s="2"/>
      <c r="HY586" s="2"/>
      <c r="HZ586" s="2"/>
      <c r="IA586" s="2"/>
      <c r="IB586" s="2"/>
      <c r="IC586" s="2"/>
      <c r="ID586" s="2"/>
      <c r="IE586" s="2"/>
      <c r="IF586" s="2"/>
      <c r="IG586" s="2"/>
      <c r="IH586" s="2"/>
      <c r="II586" s="2"/>
      <c r="IJ586" s="2"/>
      <c r="IK586" s="2"/>
      <c r="IL586" s="2"/>
      <c r="IM586" s="2"/>
      <c r="IN586" s="2"/>
      <c r="IO586" s="2"/>
      <c r="IP586" s="2"/>
      <c r="IQ586" s="2"/>
    </row>
    <row r="587" spans="1:251" s="34" customFormat="1" ht="12.75" x14ac:dyDescent="0.2">
      <c r="A587" s="8"/>
      <c r="B587" s="7"/>
      <c r="C587" s="7"/>
      <c r="D587" s="7"/>
      <c r="E587" s="6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  <c r="CZ587" s="2"/>
      <c r="DA587" s="2"/>
      <c r="DB587" s="2"/>
      <c r="DC587" s="2"/>
      <c r="DD587" s="2"/>
      <c r="DE587" s="2"/>
      <c r="DF587" s="2"/>
      <c r="DG587" s="2"/>
      <c r="DH587" s="2"/>
      <c r="DI587" s="2"/>
      <c r="DJ587" s="2"/>
      <c r="DK587" s="2"/>
      <c r="DL587" s="2"/>
      <c r="DM587" s="2"/>
      <c r="DN587" s="2"/>
      <c r="DO587" s="2"/>
      <c r="DP587" s="2"/>
      <c r="DQ587" s="2"/>
      <c r="DR587" s="2"/>
      <c r="DS587" s="2"/>
      <c r="DT587" s="2"/>
      <c r="DU587" s="2"/>
      <c r="DV587" s="2"/>
      <c r="DW587" s="2"/>
      <c r="DX587" s="2"/>
      <c r="DY587" s="2"/>
      <c r="DZ587" s="2"/>
      <c r="EA587" s="2"/>
      <c r="EB587" s="2"/>
      <c r="EC587" s="2"/>
      <c r="ED587" s="2"/>
      <c r="EE587" s="2"/>
      <c r="EF587" s="2"/>
      <c r="EG587" s="2"/>
      <c r="EH587" s="2"/>
      <c r="EI587" s="2"/>
      <c r="EJ587" s="2"/>
      <c r="EK587" s="2"/>
      <c r="EL587" s="2"/>
      <c r="EM587" s="2"/>
      <c r="EN587" s="2"/>
      <c r="EO587" s="2"/>
      <c r="EP587" s="2"/>
      <c r="EQ587" s="2"/>
      <c r="ER587" s="2"/>
      <c r="ES587" s="2"/>
      <c r="ET587" s="2"/>
      <c r="EU587" s="2"/>
      <c r="EV587" s="2"/>
      <c r="EW587" s="2"/>
      <c r="EX587" s="2"/>
      <c r="EY587" s="2"/>
      <c r="EZ587" s="2"/>
      <c r="FA587" s="2"/>
      <c r="FB587" s="2"/>
      <c r="FC587" s="2"/>
      <c r="FD587" s="2"/>
      <c r="FE587" s="2"/>
      <c r="FF587" s="2"/>
      <c r="FG587" s="2"/>
      <c r="FH587" s="2"/>
      <c r="FI587" s="2"/>
      <c r="FJ587" s="2"/>
      <c r="FK587" s="2"/>
      <c r="FL587" s="2"/>
      <c r="FM587" s="2"/>
      <c r="FN587" s="2"/>
      <c r="FO587" s="2"/>
      <c r="FP587" s="2"/>
      <c r="FQ587" s="2"/>
      <c r="FR587" s="2"/>
      <c r="FS587" s="2"/>
      <c r="FT587" s="2"/>
      <c r="FU587" s="2"/>
      <c r="FV587" s="2"/>
      <c r="FW587" s="2"/>
      <c r="FX587" s="2"/>
      <c r="FY587" s="2"/>
      <c r="FZ587" s="2"/>
      <c r="GA587" s="2"/>
      <c r="GB587" s="2"/>
      <c r="GC587" s="2"/>
      <c r="GD587" s="2"/>
      <c r="GE587" s="2"/>
      <c r="GF587" s="2"/>
      <c r="GG587" s="2"/>
      <c r="GH587" s="2"/>
      <c r="GI587" s="2"/>
      <c r="GJ587" s="2"/>
      <c r="GK587" s="2"/>
      <c r="GL587" s="2"/>
      <c r="GM587" s="2"/>
      <c r="GN587" s="2"/>
      <c r="GO587" s="2"/>
      <c r="GP587" s="2"/>
      <c r="GQ587" s="2"/>
      <c r="GR587" s="2"/>
      <c r="GS587" s="2"/>
      <c r="GT587" s="2"/>
      <c r="GU587" s="2"/>
      <c r="GV587" s="2"/>
      <c r="GW587" s="2"/>
      <c r="GX587" s="2"/>
      <c r="GY587" s="2"/>
      <c r="GZ587" s="2"/>
      <c r="HA587" s="2"/>
      <c r="HB587" s="2"/>
      <c r="HC587" s="2"/>
      <c r="HD587" s="2"/>
      <c r="HE587" s="2"/>
      <c r="HF587" s="2"/>
      <c r="HG587" s="2"/>
      <c r="HH587" s="2"/>
      <c r="HI587" s="2"/>
      <c r="HJ587" s="2"/>
      <c r="HK587" s="2"/>
      <c r="HL587" s="2"/>
      <c r="HM587" s="2"/>
      <c r="HN587" s="2"/>
      <c r="HO587" s="2"/>
      <c r="HP587" s="2"/>
      <c r="HQ587" s="2"/>
      <c r="HR587" s="2"/>
      <c r="HS587" s="2"/>
      <c r="HT587" s="2"/>
      <c r="HU587" s="2"/>
      <c r="HV587" s="2"/>
      <c r="HW587" s="2"/>
      <c r="HX587" s="2"/>
      <c r="HY587" s="2"/>
      <c r="HZ587" s="2"/>
      <c r="IA587" s="2"/>
      <c r="IB587" s="2"/>
      <c r="IC587" s="2"/>
      <c r="ID587" s="2"/>
      <c r="IE587" s="2"/>
      <c r="IF587" s="2"/>
      <c r="IG587" s="2"/>
      <c r="IH587" s="2"/>
      <c r="II587" s="2"/>
      <c r="IJ587" s="2"/>
      <c r="IK587" s="2"/>
      <c r="IL587" s="2"/>
      <c r="IM587" s="2"/>
      <c r="IN587" s="2"/>
      <c r="IO587" s="2"/>
      <c r="IP587" s="2"/>
      <c r="IQ587" s="2"/>
    </row>
    <row r="588" spans="1:251" s="34" customFormat="1" ht="12.75" x14ac:dyDescent="0.2">
      <c r="A588" s="8"/>
      <c r="B588" s="7"/>
      <c r="C588" s="7"/>
      <c r="D588" s="7"/>
      <c r="E588" s="6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  <c r="CZ588" s="2"/>
      <c r="DA588" s="2"/>
      <c r="DB588" s="2"/>
      <c r="DC588" s="2"/>
      <c r="DD588" s="2"/>
      <c r="DE588" s="2"/>
      <c r="DF588" s="2"/>
      <c r="DG588" s="2"/>
      <c r="DH588" s="2"/>
      <c r="DI588" s="2"/>
      <c r="DJ588" s="2"/>
      <c r="DK588" s="2"/>
      <c r="DL588" s="2"/>
      <c r="DM588" s="2"/>
      <c r="DN588" s="2"/>
      <c r="DO588" s="2"/>
      <c r="DP588" s="2"/>
      <c r="DQ588" s="2"/>
      <c r="DR588" s="2"/>
      <c r="DS588" s="2"/>
      <c r="DT588" s="2"/>
      <c r="DU588" s="2"/>
      <c r="DV588" s="2"/>
      <c r="DW588" s="2"/>
      <c r="DX588" s="2"/>
      <c r="DY588" s="2"/>
      <c r="DZ588" s="2"/>
      <c r="EA588" s="2"/>
      <c r="EB588" s="2"/>
      <c r="EC588" s="2"/>
      <c r="ED588" s="2"/>
      <c r="EE588" s="2"/>
      <c r="EF588" s="2"/>
      <c r="EG588" s="2"/>
      <c r="EH588" s="2"/>
      <c r="EI588" s="2"/>
      <c r="EJ588" s="2"/>
      <c r="EK588" s="2"/>
      <c r="EL588" s="2"/>
      <c r="EM588" s="2"/>
      <c r="EN588" s="2"/>
      <c r="EO588" s="2"/>
      <c r="EP588" s="2"/>
      <c r="EQ588" s="2"/>
      <c r="ER588" s="2"/>
      <c r="ES588" s="2"/>
      <c r="ET588" s="2"/>
      <c r="EU588" s="2"/>
      <c r="EV588" s="2"/>
      <c r="EW588" s="2"/>
      <c r="EX588" s="2"/>
      <c r="EY588" s="2"/>
      <c r="EZ588" s="2"/>
      <c r="FA588" s="2"/>
      <c r="FB588" s="2"/>
      <c r="FC588" s="2"/>
      <c r="FD588" s="2"/>
      <c r="FE588" s="2"/>
      <c r="FF588" s="2"/>
      <c r="FG588" s="2"/>
      <c r="FH588" s="2"/>
      <c r="FI588" s="2"/>
      <c r="FJ588" s="2"/>
      <c r="FK588" s="2"/>
      <c r="FL588" s="2"/>
      <c r="FM588" s="2"/>
      <c r="FN588" s="2"/>
      <c r="FO588" s="2"/>
      <c r="FP588" s="2"/>
      <c r="FQ588" s="2"/>
      <c r="FR588" s="2"/>
      <c r="FS588" s="2"/>
      <c r="FT588" s="2"/>
      <c r="FU588" s="2"/>
      <c r="FV588" s="2"/>
      <c r="FW588" s="2"/>
      <c r="FX588" s="2"/>
      <c r="FY588" s="2"/>
      <c r="FZ588" s="2"/>
      <c r="GA588" s="2"/>
      <c r="GB588" s="2"/>
      <c r="GC588" s="2"/>
      <c r="GD588" s="2"/>
      <c r="GE588" s="2"/>
      <c r="GF588" s="2"/>
      <c r="GG588" s="2"/>
      <c r="GH588" s="2"/>
      <c r="GI588" s="2"/>
      <c r="GJ588" s="2"/>
      <c r="GK588" s="2"/>
      <c r="GL588" s="2"/>
      <c r="GM588" s="2"/>
      <c r="GN588" s="2"/>
      <c r="GO588" s="2"/>
      <c r="GP588" s="2"/>
      <c r="GQ588" s="2"/>
      <c r="GR588" s="2"/>
      <c r="GS588" s="2"/>
      <c r="GT588" s="2"/>
      <c r="GU588" s="2"/>
      <c r="GV588" s="2"/>
      <c r="GW588" s="2"/>
      <c r="GX588" s="2"/>
      <c r="GY588" s="2"/>
      <c r="GZ588" s="2"/>
      <c r="HA588" s="2"/>
      <c r="HB588" s="2"/>
      <c r="HC588" s="2"/>
      <c r="HD588" s="2"/>
      <c r="HE588" s="2"/>
      <c r="HF588" s="2"/>
      <c r="HG588" s="2"/>
      <c r="HH588" s="2"/>
      <c r="HI588" s="2"/>
      <c r="HJ588" s="2"/>
      <c r="HK588" s="2"/>
      <c r="HL588" s="2"/>
      <c r="HM588" s="2"/>
      <c r="HN588" s="2"/>
      <c r="HO588" s="2"/>
      <c r="HP588" s="2"/>
      <c r="HQ588" s="2"/>
      <c r="HR588" s="2"/>
      <c r="HS588" s="2"/>
      <c r="HT588" s="2"/>
      <c r="HU588" s="2"/>
      <c r="HV588" s="2"/>
      <c r="HW588" s="2"/>
      <c r="HX588" s="2"/>
      <c r="HY588" s="2"/>
      <c r="HZ588" s="2"/>
      <c r="IA588" s="2"/>
      <c r="IB588" s="2"/>
      <c r="IC588" s="2"/>
      <c r="ID588" s="2"/>
      <c r="IE588" s="2"/>
      <c r="IF588" s="2"/>
      <c r="IG588" s="2"/>
      <c r="IH588" s="2"/>
      <c r="II588" s="2"/>
      <c r="IJ588" s="2"/>
      <c r="IK588" s="2"/>
      <c r="IL588" s="2"/>
      <c r="IM588" s="2"/>
      <c r="IN588" s="2"/>
      <c r="IO588" s="2"/>
      <c r="IP588" s="2"/>
      <c r="IQ588" s="2"/>
    </row>
    <row r="589" spans="1:251" s="34" customFormat="1" ht="12.75" x14ac:dyDescent="0.2">
      <c r="A589" s="8"/>
      <c r="B589" s="7"/>
      <c r="C589" s="7"/>
      <c r="D589" s="7"/>
      <c r="E589" s="6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  <c r="CZ589" s="2"/>
      <c r="DA589" s="2"/>
      <c r="DB589" s="2"/>
      <c r="DC589" s="2"/>
      <c r="DD589" s="2"/>
      <c r="DE589" s="2"/>
      <c r="DF589" s="2"/>
      <c r="DG589" s="2"/>
      <c r="DH589" s="2"/>
      <c r="DI589" s="2"/>
      <c r="DJ589" s="2"/>
      <c r="DK589" s="2"/>
      <c r="DL589" s="2"/>
      <c r="DM589" s="2"/>
      <c r="DN589" s="2"/>
      <c r="DO589" s="2"/>
      <c r="DP589" s="2"/>
      <c r="DQ589" s="2"/>
      <c r="DR589" s="2"/>
      <c r="DS589" s="2"/>
      <c r="DT589" s="2"/>
      <c r="DU589" s="2"/>
      <c r="DV589" s="2"/>
      <c r="DW589" s="2"/>
      <c r="DX589" s="2"/>
      <c r="DY589" s="2"/>
      <c r="DZ589" s="2"/>
      <c r="EA589" s="2"/>
      <c r="EB589" s="2"/>
      <c r="EC589" s="2"/>
      <c r="ED589" s="2"/>
      <c r="EE589" s="2"/>
      <c r="EF589" s="2"/>
      <c r="EG589" s="2"/>
      <c r="EH589" s="2"/>
      <c r="EI589" s="2"/>
      <c r="EJ589" s="2"/>
      <c r="EK589" s="2"/>
      <c r="EL589" s="2"/>
      <c r="EM589" s="2"/>
      <c r="EN589" s="2"/>
      <c r="EO589" s="2"/>
      <c r="EP589" s="2"/>
      <c r="EQ589" s="2"/>
      <c r="ER589" s="2"/>
      <c r="ES589" s="2"/>
      <c r="ET589" s="2"/>
      <c r="EU589" s="2"/>
      <c r="EV589" s="2"/>
      <c r="EW589" s="2"/>
      <c r="EX589" s="2"/>
      <c r="EY589" s="2"/>
      <c r="EZ589" s="2"/>
      <c r="FA589" s="2"/>
      <c r="FB589" s="2"/>
      <c r="FC589" s="2"/>
      <c r="FD589" s="2"/>
      <c r="FE589" s="2"/>
      <c r="FF589" s="2"/>
      <c r="FG589" s="2"/>
      <c r="FH589" s="2"/>
      <c r="FI589" s="2"/>
      <c r="FJ589" s="2"/>
      <c r="FK589" s="2"/>
      <c r="FL589" s="2"/>
      <c r="FM589" s="2"/>
      <c r="FN589" s="2"/>
      <c r="FO589" s="2"/>
      <c r="FP589" s="2"/>
      <c r="FQ589" s="2"/>
      <c r="FR589" s="2"/>
      <c r="FS589" s="2"/>
      <c r="FT589" s="2"/>
      <c r="FU589" s="2"/>
      <c r="FV589" s="2"/>
      <c r="FW589" s="2"/>
      <c r="FX589" s="2"/>
      <c r="FY589" s="2"/>
      <c r="FZ589" s="2"/>
      <c r="GA589" s="2"/>
      <c r="GB589" s="2"/>
      <c r="GC589" s="2"/>
      <c r="GD589" s="2"/>
      <c r="GE589" s="2"/>
      <c r="GF589" s="2"/>
      <c r="GG589" s="2"/>
      <c r="GH589" s="2"/>
      <c r="GI589" s="2"/>
      <c r="GJ589" s="2"/>
      <c r="GK589" s="2"/>
      <c r="GL589" s="2"/>
      <c r="GM589" s="2"/>
      <c r="GN589" s="2"/>
      <c r="GO589" s="2"/>
      <c r="GP589" s="2"/>
      <c r="GQ589" s="2"/>
      <c r="GR589" s="2"/>
      <c r="GS589" s="2"/>
      <c r="GT589" s="2"/>
      <c r="GU589" s="2"/>
      <c r="GV589" s="2"/>
      <c r="GW589" s="2"/>
      <c r="GX589" s="2"/>
      <c r="GY589" s="2"/>
      <c r="GZ589" s="2"/>
      <c r="HA589" s="2"/>
      <c r="HB589" s="2"/>
      <c r="HC589" s="2"/>
      <c r="HD589" s="2"/>
      <c r="HE589" s="2"/>
      <c r="HF589" s="2"/>
      <c r="HG589" s="2"/>
      <c r="HH589" s="2"/>
      <c r="HI589" s="2"/>
      <c r="HJ589" s="2"/>
      <c r="HK589" s="2"/>
      <c r="HL589" s="2"/>
      <c r="HM589" s="2"/>
      <c r="HN589" s="2"/>
      <c r="HO589" s="2"/>
      <c r="HP589" s="2"/>
      <c r="HQ589" s="2"/>
      <c r="HR589" s="2"/>
      <c r="HS589" s="2"/>
      <c r="HT589" s="2"/>
      <c r="HU589" s="2"/>
      <c r="HV589" s="2"/>
      <c r="HW589" s="2"/>
      <c r="HX589" s="2"/>
      <c r="HY589" s="2"/>
      <c r="HZ589" s="2"/>
      <c r="IA589" s="2"/>
      <c r="IB589" s="2"/>
      <c r="IC589" s="2"/>
      <c r="ID589" s="2"/>
      <c r="IE589" s="2"/>
      <c r="IF589" s="2"/>
      <c r="IG589" s="2"/>
      <c r="IH589" s="2"/>
      <c r="II589" s="2"/>
      <c r="IJ589" s="2"/>
      <c r="IK589" s="2"/>
      <c r="IL589" s="2"/>
      <c r="IM589" s="2"/>
      <c r="IN589" s="2"/>
      <c r="IO589" s="2"/>
      <c r="IP589" s="2"/>
      <c r="IQ589" s="2"/>
    </row>
    <row r="590" spans="1:251" s="34" customFormat="1" ht="12.75" x14ac:dyDescent="0.2">
      <c r="A590" s="8"/>
      <c r="B590" s="7"/>
      <c r="C590" s="7"/>
      <c r="D590" s="7"/>
      <c r="E590" s="6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  <c r="CZ590" s="2"/>
      <c r="DA590" s="2"/>
      <c r="DB590" s="2"/>
      <c r="DC590" s="2"/>
      <c r="DD590" s="2"/>
      <c r="DE590" s="2"/>
      <c r="DF590" s="2"/>
      <c r="DG590" s="2"/>
      <c r="DH590" s="2"/>
      <c r="DI590" s="2"/>
      <c r="DJ590" s="2"/>
      <c r="DK590" s="2"/>
      <c r="DL590" s="2"/>
      <c r="DM590" s="2"/>
      <c r="DN590" s="2"/>
      <c r="DO590" s="2"/>
      <c r="DP590" s="2"/>
      <c r="DQ590" s="2"/>
      <c r="DR590" s="2"/>
      <c r="DS590" s="2"/>
      <c r="DT590" s="2"/>
      <c r="DU590" s="2"/>
      <c r="DV590" s="2"/>
      <c r="DW590" s="2"/>
      <c r="DX590" s="2"/>
      <c r="DY590" s="2"/>
      <c r="DZ590" s="2"/>
      <c r="EA590" s="2"/>
      <c r="EB590" s="2"/>
      <c r="EC590" s="2"/>
      <c r="ED590" s="2"/>
      <c r="EE590" s="2"/>
      <c r="EF590" s="2"/>
      <c r="EG590" s="2"/>
      <c r="EH590" s="2"/>
      <c r="EI590" s="2"/>
      <c r="EJ590" s="2"/>
      <c r="EK590" s="2"/>
      <c r="EL590" s="2"/>
      <c r="EM590" s="2"/>
      <c r="EN590" s="2"/>
      <c r="EO590" s="2"/>
      <c r="EP590" s="2"/>
      <c r="EQ590" s="2"/>
      <c r="ER590" s="2"/>
      <c r="ES590" s="2"/>
      <c r="ET590" s="2"/>
      <c r="EU590" s="2"/>
      <c r="EV590" s="2"/>
      <c r="EW590" s="2"/>
      <c r="EX590" s="2"/>
      <c r="EY590" s="2"/>
      <c r="EZ590" s="2"/>
      <c r="FA590" s="2"/>
      <c r="FB590" s="2"/>
      <c r="FC590" s="2"/>
      <c r="FD590" s="2"/>
      <c r="FE590" s="2"/>
      <c r="FF590" s="2"/>
      <c r="FG590" s="2"/>
      <c r="FH590" s="2"/>
      <c r="FI590" s="2"/>
      <c r="FJ590" s="2"/>
      <c r="FK590" s="2"/>
      <c r="FL590" s="2"/>
      <c r="FM590" s="2"/>
      <c r="FN590" s="2"/>
      <c r="FO590" s="2"/>
      <c r="FP590" s="2"/>
      <c r="FQ590" s="2"/>
      <c r="FR590" s="2"/>
      <c r="FS590" s="2"/>
      <c r="FT590" s="2"/>
      <c r="FU590" s="2"/>
      <c r="FV590" s="2"/>
      <c r="FW590" s="2"/>
      <c r="FX590" s="2"/>
      <c r="FY590" s="2"/>
      <c r="FZ590" s="2"/>
      <c r="GA590" s="2"/>
      <c r="GB590" s="2"/>
      <c r="GC590" s="2"/>
      <c r="GD590" s="2"/>
      <c r="GE590" s="2"/>
      <c r="GF590" s="2"/>
      <c r="GG590" s="2"/>
      <c r="GH590" s="2"/>
      <c r="GI590" s="2"/>
      <c r="GJ590" s="2"/>
      <c r="GK590" s="2"/>
      <c r="GL590" s="2"/>
      <c r="GM590" s="2"/>
      <c r="GN590" s="2"/>
      <c r="GO590" s="2"/>
      <c r="GP590" s="2"/>
      <c r="GQ590" s="2"/>
      <c r="GR590" s="2"/>
      <c r="GS590" s="2"/>
      <c r="GT590" s="2"/>
      <c r="GU590" s="2"/>
      <c r="GV590" s="2"/>
      <c r="GW590" s="2"/>
      <c r="GX590" s="2"/>
      <c r="GY590" s="2"/>
      <c r="GZ590" s="2"/>
      <c r="HA590" s="2"/>
      <c r="HB590" s="2"/>
      <c r="HC590" s="2"/>
      <c r="HD590" s="2"/>
      <c r="HE590" s="2"/>
      <c r="HF590" s="2"/>
      <c r="HG590" s="2"/>
      <c r="HH590" s="2"/>
      <c r="HI590" s="2"/>
      <c r="HJ590" s="2"/>
      <c r="HK590" s="2"/>
      <c r="HL590" s="2"/>
      <c r="HM590" s="2"/>
      <c r="HN590" s="2"/>
      <c r="HO590" s="2"/>
      <c r="HP590" s="2"/>
      <c r="HQ590" s="2"/>
      <c r="HR590" s="2"/>
      <c r="HS590" s="2"/>
      <c r="HT590" s="2"/>
      <c r="HU590" s="2"/>
      <c r="HV590" s="2"/>
      <c r="HW590" s="2"/>
      <c r="HX590" s="2"/>
      <c r="HY590" s="2"/>
      <c r="HZ590" s="2"/>
      <c r="IA590" s="2"/>
      <c r="IB590" s="2"/>
      <c r="IC590" s="2"/>
      <c r="ID590" s="2"/>
      <c r="IE590" s="2"/>
      <c r="IF590" s="2"/>
      <c r="IG590" s="2"/>
      <c r="IH590" s="2"/>
      <c r="II590" s="2"/>
      <c r="IJ590" s="2"/>
      <c r="IK590" s="2"/>
      <c r="IL590" s="2"/>
      <c r="IM590" s="2"/>
      <c r="IN590" s="2"/>
      <c r="IO590" s="2"/>
      <c r="IP590" s="2"/>
      <c r="IQ590" s="2"/>
    </row>
    <row r="591" spans="1:251" s="34" customFormat="1" ht="12.75" x14ac:dyDescent="0.2">
      <c r="A591" s="8"/>
      <c r="B591" s="7"/>
      <c r="C591" s="7"/>
      <c r="D591" s="7"/>
      <c r="E591" s="6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  <c r="CZ591" s="2"/>
      <c r="DA591" s="2"/>
      <c r="DB591" s="2"/>
      <c r="DC591" s="2"/>
      <c r="DD591" s="2"/>
      <c r="DE591" s="2"/>
      <c r="DF591" s="2"/>
      <c r="DG591" s="2"/>
      <c r="DH591" s="2"/>
      <c r="DI591" s="2"/>
      <c r="DJ591" s="2"/>
      <c r="DK591" s="2"/>
      <c r="DL591" s="2"/>
      <c r="DM591" s="2"/>
      <c r="DN591" s="2"/>
      <c r="DO591" s="2"/>
      <c r="DP591" s="2"/>
      <c r="DQ591" s="2"/>
      <c r="DR591" s="2"/>
      <c r="DS591" s="2"/>
      <c r="DT591" s="2"/>
      <c r="DU591" s="2"/>
      <c r="DV591" s="2"/>
      <c r="DW591" s="2"/>
      <c r="DX591" s="2"/>
      <c r="DY591" s="2"/>
      <c r="DZ591" s="2"/>
      <c r="EA591" s="2"/>
      <c r="EB591" s="2"/>
      <c r="EC591" s="2"/>
      <c r="ED591" s="2"/>
      <c r="EE591" s="2"/>
      <c r="EF591" s="2"/>
      <c r="EG591" s="2"/>
      <c r="EH591" s="2"/>
      <c r="EI591" s="2"/>
      <c r="EJ591" s="2"/>
      <c r="EK591" s="2"/>
      <c r="EL591" s="2"/>
      <c r="EM591" s="2"/>
      <c r="EN591" s="2"/>
      <c r="EO591" s="2"/>
      <c r="EP591" s="2"/>
      <c r="EQ591" s="2"/>
      <c r="ER591" s="2"/>
      <c r="ES591" s="2"/>
      <c r="ET591" s="2"/>
      <c r="EU591" s="2"/>
      <c r="EV591" s="2"/>
      <c r="EW591" s="2"/>
      <c r="EX591" s="2"/>
      <c r="EY591" s="2"/>
      <c r="EZ591" s="2"/>
      <c r="FA591" s="2"/>
      <c r="FB591" s="2"/>
      <c r="FC591" s="2"/>
      <c r="FD591" s="2"/>
      <c r="FE591" s="2"/>
      <c r="FF591" s="2"/>
      <c r="FG591" s="2"/>
      <c r="FH591" s="2"/>
      <c r="FI591" s="2"/>
      <c r="FJ591" s="2"/>
      <c r="FK591" s="2"/>
      <c r="FL591" s="2"/>
      <c r="FM591" s="2"/>
      <c r="FN591" s="2"/>
      <c r="FO591" s="2"/>
      <c r="FP591" s="2"/>
      <c r="FQ591" s="2"/>
      <c r="FR591" s="2"/>
      <c r="FS591" s="2"/>
      <c r="FT591" s="2"/>
      <c r="FU591" s="2"/>
      <c r="FV591" s="2"/>
      <c r="FW591" s="2"/>
      <c r="FX591" s="2"/>
      <c r="FY591" s="2"/>
      <c r="FZ591" s="2"/>
      <c r="GA591" s="2"/>
      <c r="GB591" s="2"/>
      <c r="GC591" s="2"/>
      <c r="GD591" s="2"/>
      <c r="GE591" s="2"/>
      <c r="GF591" s="2"/>
      <c r="GG591" s="2"/>
      <c r="GH591" s="2"/>
      <c r="GI591" s="2"/>
      <c r="GJ591" s="2"/>
      <c r="GK591" s="2"/>
      <c r="GL591" s="2"/>
      <c r="GM591" s="2"/>
      <c r="GN591" s="2"/>
      <c r="GO591" s="2"/>
      <c r="GP591" s="2"/>
      <c r="GQ591" s="2"/>
      <c r="GR591" s="2"/>
      <c r="GS591" s="2"/>
      <c r="GT591" s="2"/>
      <c r="GU591" s="2"/>
      <c r="GV591" s="2"/>
      <c r="GW591" s="2"/>
      <c r="GX591" s="2"/>
      <c r="GY591" s="2"/>
      <c r="GZ591" s="2"/>
      <c r="HA591" s="2"/>
      <c r="HB591" s="2"/>
      <c r="HC591" s="2"/>
      <c r="HD591" s="2"/>
      <c r="HE591" s="2"/>
      <c r="HF591" s="2"/>
      <c r="HG591" s="2"/>
      <c r="HH591" s="2"/>
      <c r="HI591" s="2"/>
      <c r="HJ591" s="2"/>
      <c r="HK591" s="2"/>
      <c r="HL591" s="2"/>
      <c r="HM591" s="2"/>
      <c r="HN591" s="2"/>
      <c r="HO591" s="2"/>
      <c r="HP591" s="2"/>
      <c r="HQ591" s="2"/>
      <c r="HR591" s="2"/>
      <c r="HS591" s="2"/>
      <c r="HT591" s="2"/>
      <c r="HU591" s="2"/>
      <c r="HV591" s="2"/>
      <c r="HW591" s="2"/>
      <c r="HX591" s="2"/>
      <c r="HY591" s="2"/>
      <c r="HZ591" s="2"/>
      <c r="IA591" s="2"/>
      <c r="IB591" s="2"/>
      <c r="IC591" s="2"/>
      <c r="ID591" s="2"/>
      <c r="IE591" s="2"/>
      <c r="IF591" s="2"/>
      <c r="IG591" s="2"/>
      <c r="IH591" s="2"/>
      <c r="II591" s="2"/>
      <c r="IJ591" s="2"/>
      <c r="IK591" s="2"/>
      <c r="IL591" s="2"/>
      <c r="IM591" s="2"/>
      <c r="IN591" s="2"/>
      <c r="IO591" s="2"/>
      <c r="IP591" s="2"/>
      <c r="IQ591" s="2"/>
    </row>
    <row r="592" spans="1:251" s="34" customFormat="1" ht="12.75" x14ac:dyDescent="0.2">
      <c r="A592" s="8"/>
      <c r="B592" s="7"/>
      <c r="C592" s="7"/>
      <c r="D592" s="7"/>
      <c r="E592" s="6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  <c r="CZ592" s="2"/>
      <c r="DA592" s="2"/>
      <c r="DB592" s="2"/>
      <c r="DC592" s="2"/>
      <c r="DD592" s="2"/>
      <c r="DE592" s="2"/>
      <c r="DF592" s="2"/>
      <c r="DG592" s="2"/>
      <c r="DH592" s="2"/>
      <c r="DI592" s="2"/>
      <c r="DJ592" s="2"/>
      <c r="DK592" s="2"/>
      <c r="DL592" s="2"/>
      <c r="DM592" s="2"/>
      <c r="DN592" s="2"/>
      <c r="DO592" s="2"/>
      <c r="DP592" s="2"/>
      <c r="DQ592" s="2"/>
      <c r="DR592" s="2"/>
      <c r="DS592" s="2"/>
      <c r="DT592" s="2"/>
      <c r="DU592" s="2"/>
      <c r="DV592" s="2"/>
      <c r="DW592" s="2"/>
      <c r="DX592" s="2"/>
      <c r="DY592" s="2"/>
      <c r="DZ592" s="2"/>
      <c r="EA592" s="2"/>
      <c r="EB592" s="2"/>
      <c r="EC592" s="2"/>
      <c r="ED592" s="2"/>
      <c r="EE592" s="2"/>
      <c r="EF592" s="2"/>
      <c r="EG592" s="2"/>
      <c r="EH592" s="2"/>
      <c r="EI592" s="2"/>
      <c r="EJ592" s="2"/>
      <c r="EK592" s="2"/>
      <c r="EL592" s="2"/>
      <c r="EM592" s="2"/>
      <c r="EN592" s="2"/>
      <c r="EO592" s="2"/>
      <c r="EP592" s="2"/>
      <c r="EQ592" s="2"/>
      <c r="ER592" s="2"/>
      <c r="ES592" s="2"/>
      <c r="ET592" s="2"/>
      <c r="EU592" s="2"/>
      <c r="EV592" s="2"/>
      <c r="EW592" s="2"/>
      <c r="EX592" s="2"/>
      <c r="EY592" s="2"/>
      <c r="EZ592" s="2"/>
      <c r="FA592" s="2"/>
      <c r="FB592" s="2"/>
      <c r="FC592" s="2"/>
      <c r="FD592" s="2"/>
      <c r="FE592" s="2"/>
      <c r="FF592" s="2"/>
      <c r="FG592" s="2"/>
      <c r="FH592" s="2"/>
      <c r="FI592" s="2"/>
      <c r="FJ592" s="2"/>
      <c r="FK592" s="2"/>
      <c r="FL592" s="2"/>
      <c r="FM592" s="2"/>
      <c r="FN592" s="2"/>
      <c r="FO592" s="2"/>
      <c r="FP592" s="2"/>
      <c r="FQ592" s="2"/>
      <c r="FR592" s="2"/>
      <c r="FS592" s="2"/>
      <c r="FT592" s="2"/>
      <c r="FU592" s="2"/>
      <c r="FV592" s="2"/>
      <c r="FW592" s="2"/>
      <c r="FX592" s="2"/>
      <c r="FY592" s="2"/>
      <c r="FZ592" s="2"/>
      <c r="GA592" s="2"/>
      <c r="GB592" s="2"/>
      <c r="GC592" s="2"/>
      <c r="GD592" s="2"/>
      <c r="GE592" s="2"/>
      <c r="GF592" s="2"/>
      <c r="GG592" s="2"/>
      <c r="GH592" s="2"/>
      <c r="GI592" s="2"/>
      <c r="GJ592" s="2"/>
      <c r="GK592" s="2"/>
      <c r="GL592" s="2"/>
      <c r="GM592" s="2"/>
      <c r="GN592" s="2"/>
      <c r="GO592" s="2"/>
      <c r="GP592" s="2"/>
      <c r="GQ592" s="2"/>
      <c r="GR592" s="2"/>
      <c r="GS592" s="2"/>
      <c r="GT592" s="2"/>
      <c r="GU592" s="2"/>
      <c r="GV592" s="2"/>
      <c r="GW592" s="2"/>
      <c r="GX592" s="2"/>
      <c r="GY592" s="2"/>
      <c r="GZ592" s="2"/>
      <c r="HA592" s="2"/>
      <c r="HB592" s="2"/>
      <c r="HC592" s="2"/>
      <c r="HD592" s="2"/>
      <c r="HE592" s="2"/>
      <c r="HF592" s="2"/>
      <c r="HG592" s="2"/>
      <c r="HH592" s="2"/>
      <c r="HI592" s="2"/>
      <c r="HJ592" s="2"/>
      <c r="HK592" s="2"/>
      <c r="HL592" s="2"/>
      <c r="HM592" s="2"/>
      <c r="HN592" s="2"/>
      <c r="HO592" s="2"/>
      <c r="HP592" s="2"/>
      <c r="HQ592" s="2"/>
      <c r="HR592" s="2"/>
      <c r="HS592" s="2"/>
      <c r="HT592" s="2"/>
      <c r="HU592" s="2"/>
      <c r="HV592" s="2"/>
      <c r="HW592" s="2"/>
      <c r="HX592" s="2"/>
      <c r="HY592" s="2"/>
      <c r="HZ592" s="2"/>
      <c r="IA592" s="2"/>
      <c r="IB592" s="2"/>
      <c r="IC592" s="2"/>
      <c r="ID592" s="2"/>
      <c r="IE592" s="2"/>
      <c r="IF592" s="2"/>
      <c r="IG592" s="2"/>
      <c r="IH592" s="2"/>
      <c r="II592" s="2"/>
      <c r="IJ592" s="2"/>
      <c r="IK592" s="2"/>
      <c r="IL592" s="2"/>
      <c r="IM592" s="2"/>
      <c r="IN592" s="2"/>
      <c r="IO592" s="2"/>
      <c r="IP592" s="2"/>
      <c r="IQ592" s="2"/>
    </row>
    <row r="593" spans="1:251" s="34" customFormat="1" ht="12.75" x14ac:dyDescent="0.2">
      <c r="A593" s="8"/>
      <c r="B593" s="7"/>
      <c r="C593" s="7"/>
      <c r="D593" s="7"/>
      <c r="E593" s="6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  <c r="CZ593" s="2"/>
      <c r="DA593" s="2"/>
      <c r="DB593" s="2"/>
      <c r="DC593" s="2"/>
      <c r="DD593" s="2"/>
      <c r="DE593" s="2"/>
      <c r="DF593" s="2"/>
      <c r="DG593" s="2"/>
      <c r="DH593" s="2"/>
      <c r="DI593" s="2"/>
      <c r="DJ593" s="2"/>
      <c r="DK593" s="2"/>
      <c r="DL593" s="2"/>
      <c r="DM593" s="2"/>
      <c r="DN593" s="2"/>
      <c r="DO593" s="2"/>
      <c r="DP593" s="2"/>
      <c r="DQ593" s="2"/>
      <c r="DR593" s="2"/>
      <c r="DS593" s="2"/>
      <c r="DT593" s="2"/>
      <c r="DU593" s="2"/>
      <c r="DV593" s="2"/>
      <c r="DW593" s="2"/>
      <c r="DX593" s="2"/>
      <c r="DY593" s="2"/>
      <c r="DZ593" s="2"/>
      <c r="EA593" s="2"/>
      <c r="EB593" s="2"/>
      <c r="EC593" s="2"/>
      <c r="ED593" s="2"/>
      <c r="EE593" s="2"/>
      <c r="EF593" s="2"/>
      <c r="EG593" s="2"/>
      <c r="EH593" s="2"/>
      <c r="EI593" s="2"/>
      <c r="EJ593" s="2"/>
      <c r="EK593" s="2"/>
      <c r="EL593" s="2"/>
      <c r="EM593" s="2"/>
      <c r="EN593" s="2"/>
      <c r="EO593" s="2"/>
      <c r="EP593" s="2"/>
      <c r="EQ593" s="2"/>
      <c r="ER593" s="2"/>
      <c r="ES593" s="2"/>
      <c r="ET593" s="2"/>
      <c r="EU593" s="2"/>
      <c r="EV593" s="2"/>
      <c r="EW593" s="2"/>
      <c r="EX593" s="2"/>
      <c r="EY593" s="2"/>
      <c r="EZ593" s="2"/>
      <c r="FA593" s="2"/>
      <c r="FB593" s="2"/>
      <c r="FC593" s="2"/>
      <c r="FD593" s="2"/>
      <c r="FE593" s="2"/>
      <c r="FF593" s="2"/>
      <c r="FG593" s="2"/>
      <c r="FH593" s="2"/>
      <c r="FI593" s="2"/>
      <c r="FJ593" s="2"/>
      <c r="FK593" s="2"/>
      <c r="FL593" s="2"/>
      <c r="FM593" s="2"/>
      <c r="FN593" s="2"/>
      <c r="FO593" s="2"/>
      <c r="FP593" s="2"/>
      <c r="FQ593" s="2"/>
      <c r="FR593" s="2"/>
      <c r="FS593" s="2"/>
      <c r="FT593" s="2"/>
      <c r="FU593" s="2"/>
      <c r="FV593" s="2"/>
      <c r="FW593" s="2"/>
      <c r="FX593" s="2"/>
      <c r="FY593" s="2"/>
      <c r="FZ593" s="2"/>
      <c r="GA593" s="2"/>
      <c r="GB593" s="2"/>
      <c r="GC593" s="2"/>
      <c r="GD593" s="2"/>
      <c r="GE593" s="2"/>
      <c r="GF593" s="2"/>
      <c r="GG593" s="2"/>
      <c r="GH593" s="2"/>
      <c r="GI593" s="2"/>
      <c r="GJ593" s="2"/>
      <c r="GK593" s="2"/>
      <c r="GL593" s="2"/>
      <c r="GM593" s="2"/>
      <c r="GN593" s="2"/>
      <c r="GO593" s="2"/>
      <c r="GP593" s="2"/>
      <c r="GQ593" s="2"/>
      <c r="GR593" s="2"/>
      <c r="GS593" s="2"/>
      <c r="GT593" s="2"/>
      <c r="GU593" s="2"/>
      <c r="GV593" s="2"/>
      <c r="GW593" s="2"/>
      <c r="GX593" s="2"/>
      <c r="GY593" s="2"/>
      <c r="GZ593" s="2"/>
      <c r="HA593" s="2"/>
      <c r="HB593" s="2"/>
      <c r="HC593" s="2"/>
      <c r="HD593" s="2"/>
      <c r="HE593" s="2"/>
      <c r="HF593" s="2"/>
      <c r="HG593" s="2"/>
      <c r="HH593" s="2"/>
      <c r="HI593" s="2"/>
      <c r="HJ593" s="2"/>
      <c r="HK593" s="2"/>
      <c r="HL593" s="2"/>
      <c r="HM593" s="2"/>
      <c r="HN593" s="2"/>
      <c r="HO593" s="2"/>
      <c r="HP593" s="2"/>
      <c r="HQ593" s="2"/>
      <c r="HR593" s="2"/>
      <c r="HS593" s="2"/>
      <c r="HT593" s="2"/>
      <c r="HU593" s="2"/>
      <c r="HV593" s="2"/>
      <c r="HW593" s="2"/>
      <c r="HX593" s="2"/>
      <c r="HY593" s="2"/>
      <c r="HZ593" s="2"/>
      <c r="IA593" s="2"/>
      <c r="IB593" s="2"/>
      <c r="IC593" s="2"/>
      <c r="ID593" s="2"/>
      <c r="IE593" s="2"/>
      <c r="IF593" s="2"/>
      <c r="IG593" s="2"/>
      <c r="IH593" s="2"/>
      <c r="II593" s="2"/>
      <c r="IJ593" s="2"/>
      <c r="IK593" s="2"/>
      <c r="IL593" s="2"/>
      <c r="IM593" s="2"/>
      <c r="IN593" s="2"/>
      <c r="IO593" s="2"/>
      <c r="IP593" s="2"/>
      <c r="IQ593" s="2"/>
    </row>
    <row r="594" spans="1:251" s="34" customFormat="1" ht="12.75" x14ac:dyDescent="0.2">
      <c r="A594" s="8"/>
      <c r="B594" s="7"/>
      <c r="C594" s="7"/>
      <c r="D594" s="7"/>
      <c r="E594" s="6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2"/>
      <c r="DH594" s="2"/>
      <c r="DI594" s="2"/>
      <c r="DJ594" s="2"/>
      <c r="DK594" s="2"/>
      <c r="DL594" s="2"/>
      <c r="DM594" s="2"/>
      <c r="DN594" s="2"/>
      <c r="DO594" s="2"/>
      <c r="DP594" s="2"/>
      <c r="DQ594" s="2"/>
      <c r="DR594" s="2"/>
      <c r="DS594" s="2"/>
      <c r="DT594" s="2"/>
      <c r="DU594" s="2"/>
      <c r="DV594" s="2"/>
      <c r="DW594" s="2"/>
      <c r="DX594" s="2"/>
      <c r="DY594" s="2"/>
      <c r="DZ594" s="2"/>
      <c r="EA594" s="2"/>
      <c r="EB594" s="2"/>
      <c r="EC594" s="2"/>
      <c r="ED594" s="2"/>
      <c r="EE594" s="2"/>
      <c r="EF594" s="2"/>
      <c r="EG594" s="2"/>
      <c r="EH594" s="2"/>
      <c r="EI594" s="2"/>
      <c r="EJ594" s="2"/>
      <c r="EK594" s="2"/>
      <c r="EL594" s="2"/>
      <c r="EM594" s="2"/>
      <c r="EN594" s="2"/>
      <c r="EO594" s="2"/>
      <c r="EP594" s="2"/>
      <c r="EQ594" s="2"/>
      <c r="ER594" s="2"/>
      <c r="ES594" s="2"/>
      <c r="ET594" s="2"/>
      <c r="EU594" s="2"/>
      <c r="EV594" s="2"/>
      <c r="EW594" s="2"/>
      <c r="EX594" s="2"/>
      <c r="EY594" s="2"/>
      <c r="EZ594" s="2"/>
      <c r="FA594" s="2"/>
      <c r="FB594" s="2"/>
      <c r="FC594" s="2"/>
      <c r="FD594" s="2"/>
      <c r="FE594" s="2"/>
      <c r="FF594" s="2"/>
      <c r="FG594" s="2"/>
      <c r="FH594" s="2"/>
      <c r="FI594" s="2"/>
      <c r="FJ594" s="2"/>
      <c r="FK594" s="2"/>
      <c r="FL594" s="2"/>
      <c r="FM594" s="2"/>
      <c r="FN594" s="2"/>
      <c r="FO594" s="2"/>
      <c r="FP594" s="2"/>
      <c r="FQ594" s="2"/>
      <c r="FR594" s="2"/>
      <c r="FS594" s="2"/>
      <c r="FT594" s="2"/>
      <c r="FU594" s="2"/>
      <c r="FV594" s="2"/>
      <c r="FW594" s="2"/>
      <c r="FX594" s="2"/>
      <c r="FY594" s="2"/>
      <c r="FZ594" s="2"/>
      <c r="GA594" s="2"/>
      <c r="GB594" s="2"/>
      <c r="GC594" s="2"/>
      <c r="GD594" s="2"/>
      <c r="GE594" s="2"/>
      <c r="GF594" s="2"/>
      <c r="GG594" s="2"/>
      <c r="GH594" s="2"/>
      <c r="GI594" s="2"/>
      <c r="GJ594" s="2"/>
      <c r="GK594" s="2"/>
      <c r="GL594" s="2"/>
      <c r="GM594" s="2"/>
      <c r="GN594" s="2"/>
      <c r="GO594" s="2"/>
      <c r="GP594" s="2"/>
      <c r="GQ594" s="2"/>
      <c r="GR594" s="2"/>
      <c r="GS594" s="2"/>
      <c r="GT594" s="2"/>
      <c r="GU594" s="2"/>
      <c r="GV594" s="2"/>
      <c r="GW594" s="2"/>
      <c r="GX594" s="2"/>
      <c r="GY594" s="2"/>
      <c r="GZ594" s="2"/>
      <c r="HA594" s="2"/>
      <c r="HB594" s="2"/>
      <c r="HC594" s="2"/>
      <c r="HD594" s="2"/>
      <c r="HE594" s="2"/>
      <c r="HF594" s="2"/>
      <c r="HG594" s="2"/>
      <c r="HH594" s="2"/>
      <c r="HI594" s="2"/>
      <c r="HJ594" s="2"/>
      <c r="HK594" s="2"/>
      <c r="HL594" s="2"/>
      <c r="HM594" s="2"/>
      <c r="HN594" s="2"/>
      <c r="HO594" s="2"/>
      <c r="HP594" s="2"/>
      <c r="HQ594" s="2"/>
      <c r="HR594" s="2"/>
      <c r="HS594" s="2"/>
      <c r="HT594" s="2"/>
      <c r="HU594" s="2"/>
      <c r="HV594" s="2"/>
      <c r="HW594" s="2"/>
      <c r="HX594" s="2"/>
      <c r="HY594" s="2"/>
      <c r="HZ594" s="2"/>
      <c r="IA594" s="2"/>
      <c r="IB594" s="2"/>
      <c r="IC594" s="2"/>
      <c r="ID594" s="2"/>
      <c r="IE594" s="2"/>
      <c r="IF594" s="2"/>
      <c r="IG594" s="2"/>
      <c r="IH594" s="2"/>
      <c r="II594" s="2"/>
      <c r="IJ594" s="2"/>
      <c r="IK594" s="2"/>
      <c r="IL594" s="2"/>
      <c r="IM594" s="2"/>
      <c r="IN594" s="2"/>
      <c r="IO594" s="2"/>
      <c r="IP594" s="2"/>
      <c r="IQ594" s="2"/>
    </row>
    <row r="595" spans="1:251" s="34" customFormat="1" ht="12.75" x14ac:dyDescent="0.2">
      <c r="A595" s="8"/>
      <c r="B595" s="7"/>
      <c r="C595" s="7"/>
      <c r="D595" s="7"/>
      <c r="E595" s="6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  <c r="CZ595" s="2"/>
      <c r="DA595" s="2"/>
      <c r="DB595" s="2"/>
      <c r="DC595" s="2"/>
      <c r="DD595" s="2"/>
      <c r="DE595" s="2"/>
      <c r="DF595" s="2"/>
      <c r="DG595" s="2"/>
      <c r="DH595" s="2"/>
      <c r="DI595" s="2"/>
      <c r="DJ595" s="2"/>
      <c r="DK595" s="2"/>
      <c r="DL595" s="2"/>
      <c r="DM595" s="2"/>
      <c r="DN595" s="2"/>
      <c r="DO595" s="2"/>
      <c r="DP595" s="2"/>
      <c r="DQ595" s="2"/>
      <c r="DR595" s="2"/>
      <c r="DS595" s="2"/>
      <c r="DT595" s="2"/>
      <c r="DU595" s="2"/>
      <c r="DV595" s="2"/>
      <c r="DW595" s="2"/>
      <c r="DX595" s="2"/>
      <c r="DY595" s="2"/>
      <c r="DZ595" s="2"/>
      <c r="EA595" s="2"/>
      <c r="EB595" s="2"/>
      <c r="EC595" s="2"/>
      <c r="ED595" s="2"/>
      <c r="EE595" s="2"/>
      <c r="EF595" s="2"/>
      <c r="EG595" s="2"/>
      <c r="EH595" s="2"/>
      <c r="EI595" s="2"/>
      <c r="EJ595" s="2"/>
      <c r="EK595" s="2"/>
      <c r="EL595" s="2"/>
      <c r="EM595" s="2"/>
      <c r="EN595" s="2"/>
      <c r="EO595" s="2"/>
      <c r="EP595" s="2"/>
      <c r="EQ595" s="2"/>
      <c r="ER595" s="2"/>
      <c r="ES595" s="2"/>
      <c r="ET595" s="2"/>
      <c r="EU595" s="2"/>
      <c r="EV595" s="2"/>
      <c r="EW595" s="2"/>
      <c r="EX595" s="2"/>
      <c r="EY595" s="2"/>
      <c r="EZ595" s="2"/>
      <c r="FA595" s="2"/>
      <c r="FB595" s="2"/>
      <c r="FC595" s="2"/>
      <c r="FD595" s="2"/>
      <c r="FE595" s="2"/>
      <c r="FF595" s="2"/>
      <c r="FG595" s="2"/>
      <c r="FH595" s="2"/>
      <c r="FI595" s="2"/>
      <c r="FJ595" s="2"/>
      <c r="FK595" s="2"/>
      <c r="FL595" s="2"/>
      <c r="FM595" s="2"/>
      <c r="FN595" s="2"/>
      <c r="FO595" s="2"/>
      <c r="FP595" s="2"/>
      <c r="FQ595" s="2"/>
      <c r="FR595" s="2"/>
      <c r="FS595" s="2"/>
      <c r="FT595" s="2"/>
      <c r="FU595" s="2"/>
      <c r="FV595" s="2"/>
      <c r="FW595" s="2"/>
      <c r="FX595" s="2"/>
      <c r="FY595" s="2"/>
      <c r="FZ595" s="2"/>
      <c r="GA595" s="2"/>
      <c r="GB595" s="2"/>
      <c r="GC595" s="2"/>
      <c r="GD595" s="2"/>
      <c r="GE595" s="2"/>
      <c r="GF595" s="2"/>
      <c r="GG595" s="2"/>
      <c r="GH595" s="2"/>
      <c r="GI595" s="2"/>
      <c r="GJ595" s="2"/>
      <c r="GK595" s="2"/>
      <c r="GL595" s="2"/>
      <c r="GM595" s="2"/>
      <c r="GN595" s="2"/>
      <c r="GO595" s="2"/>
      <c r="GP595" s="2"/>
      <c r="GQ595" s="2"/>
      <c r="GR595" s="2"/>
      <c r="GS595" s="2"/>
      <c r="GT595" s="2"/>
      <c r="GU595" s="2"/>
      <c r="GV595" s="2"/>
      <c r="GW595" s="2"/>
      <c r="GX595" s="2"/>
      <c r="GY595" s="2"/>
      <c r="GZ595" s="2"/>
      <c r="HA595" s="2"/>
      <c r="HB595" s="2"/>
      <c r="HC595" s="2"/>
      <c r="HD595" s="2"/>
      <c r="HE595" s="2"/>
      <c r="HF595" s="2"/>
      <c r="HG595" s="2"/>
      <c r="HH595" s="2"/>
      <c r="HI595" s="2"/>
      <c r="HJ595" s="2"/>
      <c r="HK595" s="2"/>
      <c r="HL595" s="2"/>
      <c r="HM595" s="2"/>
      <c r="HN595" s="2"/>
      <c r="HO595" s="2"/>
      <c r="HP595" s="2"/>
      <c r="HQ595" s="2"/>
      <c r="HR595" s="2"/>
      <c r="HS595" s="2"/>
      <c r="HT595" s="2"/>
      <c r="HU595" s="2"/>
      <c r="HV595" s="2"/>
      <c r="HW595" s="2"/>
      <c r="HX595" s="2"/>
      <c r="HY595" s="2"/>
      <c r="HZ595" s="2"/>
      <c r="IA595" s="2"/>
      <c r="IB595" s="2"/>
      <c r="IC595" s="2"/>
      <c r="ID595" s="2"/>
      <c r="IE595" s="2"/>
      <c r="IF595" s="2"/>
      <c r="IG595" s="2"/>
      <c r="IH595" s="2"/>
      <c r="II595" s="2"/>
      <c r="IJ595" s="2"/>
      <c r="IK595" s="2"/>
      <c r="IL595" s="2"/>
      <c r="IM595" s="2"/>
      <c r="IN595" s="2"/>
      <c r="IO595" s="2"/>
      <c r="IP595" s="2"/>
      <c r="IQ595" s="2"/>
    </row>
    <row r="596" spans="1:251" s="34" customFormat="1" ht="12.75" x14ac:dyDescent="0.2">
      <c r="A596" s="8"/>
      <c r="B596" s="7"/>
      <c r="C596" s="7"/>
      <c r="D596" s="7"/>
      <c r="E596" s="6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  <c r="CZ596" s="2"/>
      <c r="DA596" s="2"/>
      <c r="DB596" s="2"/>
      <c r="DC596" s="2"/>
      <c r="DD596" s="2"/>
      <c r="DE596" s="2"/>
      <c r="DF596" s="2"/>
      <c r="DG596" s="2"/>
      <c r="DH596" s="2"/>
      <c r="DI596" s="2"/>
      <c r="DJ596" s="2"/>
      <c r="DK596" s="2"/>
      <c r="DL596" s="2"/>
      <c r="DM596" s="2"/>
      <c r="DN596" s="2"/>
      <c r="DO596" s="2"/>
      <c r="DP596" s="2"/>
      <c r="DQ596" s="2"/>
      <c r="DR596" s="2"/>
      <c r="DS596" s="2"/>
      <c r="DT596" s="2"/>
      <c r="DU596" s="2"/>
      <c r="DV596" s="2"/>
      <c r="DW596" s="2"/>
      <c r="DX596" s="2"/>
      <c r="DY596" s="2"/>
      <c r="DZ596" s="2"/>
      <c r="EA596" s="2"/>
      <c r="EB596" s="2"/>
      <c r="EC596" s="2"/>
      <c r="ED596" s="2"/>
      <c r="EE596" s="2"/>
      <c r="EF596" s="2"/>
      <c r="EG596" s="2"/>
      <c r="EH596" s="2"/>
      <c r="EI596" s="2"/>
      <c r="EJ596" s="2"/>
      <c r="EK596" s="2"/>
      <c r="EL596" s="2"/>
      <c r="EM596" s="2"/>
      <c r="EN596" s="2"/>
      <c r="EO596" s="2"/>
      <c r="EP596" s="2"/>
      <c r="EQ596" s="2"/>
      <c r="ER596" s="2"/>
      <c r="ES596" s="2"/>
      <c r="ET596" s="2"/>
      <c r="EU596" s="2"/>
      <c r="EV596" s="2"/>
      <c r="EW596" s="2"/>
      <c r="EX596" s="2"/>
      <c r="EY596" s="2"/>
      <c r="EZ596" s="2"/>
      <c r="FA596" s="2"/>
      <c r="FB596" s="2"/>
      <c r="FC596" s="2"/>
      <c r="FD596" s="2"/>
      <c r="FE596" s="2"/>
      <c r="FF596" s="2"/>
      <c r="FG596" s="2"/>
      <c r="FH596" s="2"/>
      <c r="FI596" s="2"/>
      <c r="FJ596" s="2"/>
      <c r="FK596" s="2"/>
      <c r="FL596" s="2"/>
      <c r="FM596" s="2"/>
      <c r="FN596" s="2"/>
      <c r="FO596" s="2"/>
      <c r="FP596" s="2"/>
      <c r="FQ596" s="2"/>
      <c r="FR596" s="2"/>
      <c r="FS596" s="2"/>
      <c r="FT596" s="2"/>
      <c r="FU596" s="2"/>
      <c r="FV596" s="2"/>
      <c r="FW596" s="2"/>
      <c r="FX596" s="2"/>
      <c r="FY596" s="2"/>
      <c r="FZ596" s="2"/>
      <c r="GA596" s="2"/>
      <c r="GB596" s="2"/>
      <c r="GC596" s="2"/>
      <c r="GD596" s="2"/>
      <c r="GE596" s="2"/>
      <c r="GF596" s="2"/>
      <c r="GG596" s="2"/>
      <c r="GH596" s="2"/>
      <c r="GI596" s="2"/>
      <c r="GJ596" s="2"/>
      <c r="GK596" s="2"/>
      <c r="GL596" s="2"/>
      <c r="GM596" s="2"/>
      <c r="GN596" s="2"/>
      <c r="GO596" s="2"/>
      <c r="GP596" s="2"/>
      <c r="GQ596" s="2"/>
      <c r="GR596" s="2"/>
      <c r="GS596" s="2"/>
      <c r="GT596" s="2"/>
      <c r="GU596" s="2"/>
      <c r="GV596" s="2"/>
      <c r="GW596" s="2"/>
      <c r="GX596" s="2"/>
      <c r="GY596" s="2"/>
      <c r="GZ596" s="2"/>
      <c r="HA596" s="2"/>
      <c r="HB596" s="2"/>
      <c r="HC596" s="2"/>
      <c r="HD596" s="2"/>
      <c r="HE596" s="2"/>
      <c r="HF596" s="2"/>
      <c r="HG596" s="2"/>
      <c r="HH596" s="2"/>
      <c r="HI596" s="2"/>
      <c r="HJ596" s="2"/>
      <c r="HK596" s="2"/>
      <c r="HL596" s="2"/>
      <c r="HM596" s="2"/>
      <c r="HN596" s="2"/>
      <c r="HO596" s="2"/>
      <c r="HP596" s="2"/>
      <c r="HQ596" s="2"/>
      <c r="HR596" s="2"/>
      <c r="HS596" s="2"/>
      <c r="HT596" s="2"/>
      <c r="HU596" s="2"/>
      <c r="HV596" s="2"/>
      <c r="HW596" s="2"/>
      <c r="HX596" s="2"/>
      <c r="HY596" s="2"/>
      <c r="HZ596" s="2"/>
      <c r="IA596" s="2"/>
      <c r="IB596" s="2"/>
      <c r="IC596" s="2"/>
      <c r="ID596" s="2"/>
      <c r="IE596" s="2"/>
      <c r="IF596" s="2"/>
      <c r="IG596" s="2"/>
      <c r="IH596" s="2"/>
      <c r="II596" s="2"/>
      <c r="IJ596" s="2"/>
      <c r="IK596" s="2"/>
      <c r="IL596" s="2"/>
      <c r="IM596" s="2"/>
      <c r="IN596" s="2"/>
      <c r="IO596" s="2"/>
      <c r="IP596" s="2"/>
      <c r="IQ596" s="2"/>
    </row>
    <row r="597" spans="1:251" s="34" customFormat="1" ht="12.75" x14ac:dyDescent="0.2">
      <c r="A597" s="8"/>
      <c r="B597" s="7"/>
      <c r="C597" s="7"/>
      <c r="D597" s="7"/>
      <c r="E597" s="6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  <c r="CZ597" s="2"/>
      <c r="DA597" s="2"/>
      <c r="DB597" s="2"/>
      <c r="DC597" s="2"/>
      <c r="DD597" s="2"/>
      <c r="DE597" s="2"/>
      <c r="DF597" s="2"/>
      <c r="DG597" s="2"/>
      <c r="DH597" s="2"/>
      <c r="DI597" s="2"/>
      <c r="DJ597" s="2"/>
      <c r="DK597" s="2"/>
      <c r="DL597" s="2"/>
      <c r="DM597" s="2"/>
      <c r="DN597" s="2"/>
      <c r="DO597" s="2"/>
      <c r="DP597" s="2"/>
      <c r="DQ597" s="2"/>
      <c r="DR597" s="2"/>
      <c r="DS597" s="2"/>
      <c r="DT597" s="2"/>
      <c r="DU597" s="2"/>
      <c r="DV597" s="2"/>
      <c r="DW597" s="2"/>
      <c r="DX597" s="2"/>
      <c r="DY597" s="2"/>
      <c r="DZ597" s="2"/>
      <c r="EA597" s="2"/>
      <c r="EB597" s="2"/>
      <c r="EC597" s="2"/>
      <c r="ED597" s="2"/>
      <c r="EE597" s="2"/>
      <c r="EF597" s="2"/>
      <c r="EG597" s="2"/>
      <c r="EH597" s="2"/>
      <c r="EI597" s="2"/>
      <c r="EJ597" s="2"/>
      <c r="EK597" s="2"/>
      <c r="EL597" s="2"/>
      <c r="EM597" s="2"/>
      <c r="EN597" s="2"/>
      <c r="EO597" s="2"/>
      <c r="EP597" s="2"/>
      <c r="EQ597" s="2"/>
      <c r="ER597" s="2"/>
      <c r="ES597" s="2"/>
      <c r="ET597" s="2"/>
      <c r="EU597" s="2"/>
      <c r="EV597" s="2"/>
      <c r="EW597" s="2"/>
      <c r="EX597" s="2"/>
      <c r="EY597" s="2"/>
      <c r="EZ597" s="2"/>
      <c r="FA597" s="2"/>
      <c r="FB597" s="2"/>
      <c r="FC597" s="2"/>
      <c r="FD597" s="2"/>
      <c r="FE597" s="2"/>
      <c r="FF597" s="2"/>
      <c r="FG597" s="2"/>
      <c r="FH597" s="2"/>
      <c r="FI597" s="2"/>
      <c r="FJ597" s="2"/>
      <c r="FK597" s="2"/>
      <c r="FL597" s="2"/>
      <c r="FM597" s="2"/>
      <c r="FN597" s="2"/>
      <c r="FO597" s="2"/>
      <c r="FP597" s="2"/>
      <c r="FQ597" s="2"/>
      <c r="FR597" s="2"/>
      <c r="FS597" s="2"/>
      <c r="FT597" s="2"/>
      <c r="FU597" s="2"/>
      <c r="FV597" s="2"/>
      <c r="FW597" s="2"/>
      <c r="FX597" s="2"/>
      <c r="FY597" s="2"/>
      <c r="FZ597" s="2"/>
      <c r="GA597" s="2"/>
      <c r="GB597" s="2"/>
      <c r="GC597" s="2"/>
      <c r="GD597" s="2"/>
      <c r="GE597" s="2"/>
      <c r="GF597" s="2"/>
      <c r="GG597" s="2"/>
      <c r="GH597" s="2"/>
      <c r="GI597" s="2"/>
      <c r="GJ597" s="2"/>
      <c r="GK597" s="2"/>
      <c r="GL597" s="2"/>
      <c r="GM597" s="2"/>
      <c r="GN597" s="2"/>
      <c r="GO597" s="2"/>
      <c r="GP597" s="2"/>
      <c r="GQ597" s="2"/>
      <c r="GR597" s="2"/>
      <c r="GS597" s="2"/>
      <c r="GT597" s="2"/>
      <c r="GU597" s="2"/>
      <c r="GV597" s="2"/>
      <c r="GW597" s="2"/>
      <c r="GX597" s="2"/>
      <c r="GY597" s="2"/>
      <c r="GZ597" s="2"/>
      <c r="HA597" s="2"/>
      <c r="HB597" s="2"/>
      <c r="HC597" s="2"/>
      <c r="HD597" s="2"/>
      <c r="HE597" s="2"/>
      <c r="HF597" s="2"/>
      <c r="HG597" s="2"/>
      <c r="HH597" s="2"/>
      <c r="HI597" s="2"/>
      <c r="HJ597" s="2"/>
      <c r="HK597" s="2"/>
      <c r="HL597" s="2"/>
      <c r="HM597" s="2"/>
      <c r="HN597" s="2"/>
      <c r="HO597" s="2"/>
      <c r="HP597" s="2"/>
      <c r="HQ597" s="2"/>
      <c r="HR597" s="2"/>
      <c r="HS597" s="2"/>
      <c r="HT597" s="2"/>
      <c r="HU597" s="2"/>
      <c r="HV597" s="2"/>
      <c r="HW597" s="2"/>
      <c r="HX597" s="2"/>
      <c r="HY597" s="2"/>
      <c r="HZ597" s="2"/>
      <c r="IA597" s="2"/>
      <c r="IB597" s="2"/>
      <c r="IC597" s="2"/>
      <c r="ID597" s="2"/>
      <c r="IE597" s="2"/>
      <c r="IF597" s="2"/>
      <c r="IG597" s="2"/>
      <c r="IH597" s="2"/>
      <c r="II597" s="2"/>
      <c r="IJ597" s="2"/>
      <c r="IK597" s="2"/>
      <c r="IL597" s="2"/>
      <c r="IM597" s="2"/>
      <c r="IN597" s="2"/>
      <c r="IO597" s="2"/>
      <c r="IP597" s="2"/>
      <c r="IQ597" s="2"/>
    </row>
    <row r="598" spans="1:251" s="34" customFormat="1" ht="12.75" x14ac:dyDescent="0.2">
      <c r="A598" s="8"/>
      <c r="B598" s="7"/>
      <c r="C598" s="7"/>
      <c r="D598" s="7"/>
      <c r="E598" s="6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  <c r="CZ598" s="2"/>
      <c r="DA598" s="2"/>
      <c r="DB598" s="2"/>
      <c r="DC598" s="2"/>
      <c r="DD598" s="2"/>
      <c r="DE598" s="2"/>
      <c r="DF598" s="2"/>
      <c r="DG598" s="2"/>
      <c r="DH598" s="2"/>
      <c r="DI598" s="2"/>
      <c r="DJ598" s="2"/>
      <c r="DK598" s="2"/>
      <c r="DL598" s="2"/>
      <c r="DM598" s="2"/>
      <c r="DN598" s="2"/>
      <c r="DO598" s="2"/>
      <c r="DP598" s="2"/>
      <c r="DQ598" s="2"/>
      <c r="DR598" s="2"/>
      <c r="DS598" s="2"/>
      <c r="DT598" s="2"/>
      <c r="DU598" s="2"/>
      <c r="DV598" s="2"/>
      <c r="DW598" s="2"/>
      <c r="DX598" s="2"/>
      <c r="DY598" s="2"/>
      <c r="DZ598" s="2"/>
      <c r="EA598" s="2"/>
      <c r="EB598" s="2"/>
      <c r="EC598" s="2"/>
      <c r="ED598" s="2"/>
      <c r="EE598" s="2"/>
      <c r="EF598" s="2"/>
      <c r="EG598" s="2"/>
      <c r="EH598" s="2"/>
      <c r="EI598" s="2"/>
      <c r="EJ598" s="2"/>
      <c r="EK598" s="2"/>
      <c r="EL598" s="2"/>
      <c r="EM598" s="2"/>
      <c r="EN598" s="2"/>
      <c r="EO598" s="2"/>
      <c r="EP598" s="2"/>
      <c r="EQ598" s="2"/>
      <c r="ER598" s="2"/>
      <c r="ES598" s="2"/>
      <c r="ET598" s="2"/>
      <c r="EU598" s="2"/>
      <c r="EV598" s="2"/>
      <c r="EW598" s="2"/>
      <c r="EX598" s="2"/>
      <c r="EY598" s="2"/>
      <c r="EZ598" s="2"/>
      <c r="FA598" s="2"/>
      <c r="FB598" s="2"/>
      <c r="FC598" s="2"/>
      <c r="FD598" s="2"/>
      <c r="FE598" s="2"/>
      <c r="FF598" s="2"/>
      <c r="FG598" s="2"/>
      <c r="FH598" s="2"/>
      <c r="FI598" s="2"/>
      <c r="FJ598" s="2"/>
      <c r="FK598" s="2"/>
      <c r="FL598" s="2"/>
      <c r="FM598" s="2"/>
      <c r="FN598" s="2"/>
      <c r="FO598" s="2"/>
      <c r="FP598" s="2"/>
      <c r="FQ598" s="2"/>
      <c r="FR598" s="2"/>
      <c r="FS598" s="2"/>
      <c r="FT598" s="2"/>
      <c r="FU598" s="2"/>
      <c r="FV598" s="2"/>
      <c r="FW598" s="2"/>
      <c r="FX598" s="2"/>
      <c r="FY598" s="2"/>
      <c r="FZ598" s="2"/>
      <c r="GA598" s="2"/>
      <c r="GB598" s="2"/>
      <c r="GC598" s="2"/>
      <c r="GD598" s="2"/>
      <c r="GE598" s="2"/>
      <c r="GF598" s="2"/>
      <c r="GG598" s="2"/>
      <c r="GH598" s="2"/>
      <c r="GI598" s="2"/>
      <c r="GJ598" s="2"/>
      <c r="GK598" s="2"/>
      <c r="GL598" s="2"/>
      <c r="GM598" s="2"/>
      <c r="GN598" s="2"/>
      <c r="GO598" s="2"/>
      <c r="GP598" s="2"/>
      <c r="GQ598" s="2"/>
      <c r="GR598" s="2"/>
      <c r="GS598" s="2"/>
      <c r="GT598" s="2"/>
      <c r="GU598" s="2"/>
      <c r="GV598" s="2"/>
      <c r="GW598" s="2"/>
      <c r="GX598" s="2"/>
      <c r="GY598" s="2"/>
      <c r="GZ598" s="2"/>
      <c r="HA598" s="2"/>
      <c r="HB598" s="2"/>
      <c r="HC598" s="2"/>
      <c r="HD598" s="2"/>
      <c r="HE598" s="2"/>
      <c r="HF598" s="2"/>
      <c r="HG598" s="2"/>
      <c r="HH598" s="2"/>
      <c r="HI598" s="2"/>
      <c r="HJ598" s="2"/>
      <c r="HK598" s="2"/>
      <c r="HL598" s="2"/>
      <c r="HM598" s="2"/>
      <c r="HN598" s="2"/>
      <c r="HO598" s="2"/>
      <c r="HP598" s="2"/>
      <c r="HQ598" s="2"/>
      <c r="HR598" s="2"/>
      <c r="HS598" s="2"/>
      <c r="HT598" s="2"/>
      <c r="HU598" s="2"/>
      <c r="HV598" s="2"/>
      <c r="HW598" s="2"/>
      <c r="HX598" s="2"/>
      <c r="HY598" s="2"/>
      <c r="HZ598" s="2"/>
      <c r="IA598" s="2"/>
      <c r="IB598" s="2"/>
      <c r="IC598" s="2"/>
      <c r="ID598" s="2"/>
      <c r="IE598" s="2"/>
      <c r="IF598" s="2"/>
      <c r="IG598" s="2"/>
      <c r="IH598" s="2"/>
      <c r="II598" s="2"/>
      <c r="IJ598" s="2"/>
      <c r="IK598" s="2"/>
      <c r="IL598" s="2"/>
      <c r="IM598" s="2"/>
      <c r="IN598" s="2"/>
      <c r="IO598" s="2"/>
      <c r="IP598" s="2"/>
      <c r="IQ598" s="2"/>
    </row>
    <row r="599" spans="1:251" s="34" customFormat="1" ht="12.75" x14ac:dyDescent="0.2">
      <c r="A599" s="8"/>
      <c r="B599" s="7"/>
      <c r="C599" s="7"/>
      <c r="D599" s="7"/>
      <c r="E599" s="6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  <c r="CZ599" s="2"/>
      <c r="DA599" s="2"/>
      <c r="DB599" s="2"/>
      <c r="DC599" s="2"/>
      <c r="DD599" s="2"/>
      <c r="DE599" s="2"/>
      <c r="DF599" s="2"/>
      <c r="DG599" s="2"/>
      <c r="DH599" s="2"/>
      <c r="DI599" s="2"/>
      <c r="DJ599" s="2"/>
      <c r="DK599" s="2"/>
      <c r="DL599" s="2"/>
      <c r="DM599" s="2"/>
      <c r="DN599" s="2"/>
      <c r="DO599" s="2"/>
      <c r="DP599" s="2"/>
      <c r="DQ599" s="2"/>
      <c r="DR599" s="2"/>
      <c r="DS599" s="2"/>
      <c r="DT599" s="2"/>
      <c r="DU599" s="2"/>
      <c r="DV599" s="2"/>
      <c r="DW599" s="2"/>
      <c r="DX599" s="2"/>
      <c r="DY599" s="2"/>
      <c r="DZ599" s="2"/>
      <c r="EA599" s="2"/>
      <c r="EB599" s="2"/>
      <c r="EC599" s="2"/>
      <c r="ED599" s="2"/>
      <c r="EE599" s="2"/>
      <c r="EF599" s="2"/>
      <c r="EG599" s="2"/>
      <c r="EH599" s="2"/>
      <c r="EI599" s="2"/>
      <c r="EJ599" s="2"/>
      <c r="EK599" s="2"/>
      <c r="EL599" s="2"/>
      <c r="EM599" s="2"/>
      <c r="EN599" s="2"/>
      <c r="EO599" s="2"/>
      <c r="EP599" s="2"/>
      <c r="EQ599" s="2"/>
      <c r="ER599" s="2"/>
      <c r="ES599" s="2"/>
      <c r="ET599" s="2"/>
      <c r="EU599" s="2"/>
      <c r="EV599" s="2"/>
      <c r="EW599" s="2"/>
      <c r="EX599" s="2"/>
      <c r="EY599" s="2"/>
      <c r="EZ599" s="2"/>
      <c r="FA599" s="2"/>
      <c r="FB599" s="2"/>
      <c r="FC599" s="2"/>
      <c r="FD599" s="2"/>
      <c r="FE599" s="2"/>
      <c r="FF599" s="2"/>
      <c r="FG599" s="2"/>
      <c r="FH599" s="2"/>
      <c r="FI599" s="2"/>
      <c r="FJ599" s="2"/>
      <c r="FK599" s="2"/>
      <c r="FL599" s="2"/>
      <c r="FM599" s="2"/>
      <c r="FN599" s="2"/>
      <c r="FO599" s="2"/>
      <c r="FP599" s="2"/>
      <c r="FQ599" s="2"/>
      <c r="FR599" s="2"/>
      <c r="FS599" s="2"/>
      <c r="FT599" s="2"/>
      <c r="FU599" s="2"/>
      <c r="FV599" s="2"/>
      <c r="FW599" s="2"/>
      <c r="FX599" s="2"/>
      <c r="FY599" s="2"/>
      <c r="FZ599" s="2"/>
      <c r="GA599" s="2"/>
      <c r="GB599" s="2"/>
      <c r="GC599" s="2"/>
      <c r="GD599" s="2"/>
      <c r="GE599" s="2"/>
      <c r="GF599" s="2"/>
      <c r="GG599" s="2"/>
      <c r="GH599" s="2"/>
      <c r="GI599" s="2"/>
      <c r="GJ599" s="2"/>
      <c r="GK599" s="2"/>
      <c r="GL599" s="2"/>
      <c r="GM599" s="2"/>
      <c r="GN599" s="2"/>
      <c r="GO599" s="2"/>
      <c r="GP599" s="2"/>
      <c r="GQ599" s="2"/>
      <c r="GR599" s="2"/>
      <c r="GS599" s="2"/>
      <c r="GT599" s="2"/>
      <c r="GU599" s="2"/>
      <c r="GV599" s="2"/>
      <c r="GW599" s="2"/>
      <c r="GX599" s="2"/>
      <c r="GY599" s="2"/>
      <c r="GZ599" s="2"/>
      <c r="HA599" s="2"/>
      <c r="HB599" s="2"/>
      <c r="HC599" s="2"/>
      <c r="HD599" s="2"/>
      <c r="HE599" s="2"/>
      <c r="HF599" s="2"/>
      <c r="HG599" s="2"/>
      <c r="HH599" s="2"/>
      <c r="HI599" s="2"/>
      <c r="HJ599" s="2"/>
      <c r="HK599" s="2"/>
      <c r="HL599" s="2"/>
      <c r="HM599" s="2"/>
      <c r="HN599" s="2"/>
      <c r="HO599" s="2"/>
      <c r="HP599" s="2"/>
      <c r="HQ599" s="2"/>
      <c r="HR599" s="2"/>
      <c r="HS599" s="2"/>
      <c r="HT599" s="2"/>
      <c r="HU599" s="2"/>
      <c r="HV599" s="2"/>
      <c r="HW599" s="2"/>
      <c r="HX599" s="2"/>
      <c r="HY599" s="2"/>
      <c r="HZ599" s="2"/>
      <c r="IA599" s="2"/>
      <c r="IB599" s="2"/>
      <c r="IC599" s="2"/>
      <c r="ID599" s="2"/>
      <c r="IE599" s="2"/>
      <c r="IF599" s="2"/>
      <c r="IG599" s="2"/>
      <c r="IH599" s="2"/>
      <c r="II599" s="2"/>
      <c r="IJ599" s="2"/>
      <c r="IK599" s="2"/>
      <c r="IL599" s="2"/>
      <c r="IM599" s="2"/>
      <c r="IN599" s="2"/>
      <c r="IO599" s="2"/>
      <c r="IP599" s="2"/>
      <c r="IQ599" s="2"/>
    </row>
    <row r="600" spans="1:251" s="34" customFormat="1" ht="12.75" x14ac:dyDescent="0.2">
      <c r="A600" s="8"/>
      <c r="B600" s="7"/>
      <c r="C600" s="7"/>
      <c r="D600" s="7"/>
      <c r="E600" s="6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  <c r="CZ600" s="2"/>
      <c r="DA600" s="2"/>
      <c r="DB600" s="2"/>
      <c r="DC600" s="2"/>
      <c r="DD600" s="2"/>
      <c r="DE600" s="2"/>
      <c r="DF600" s="2"/>
      <c r="DG600" s="2"/>
      <c r="DH600" s="2"/>
      <c r="DI600" s="2"/>
      <c r="DJ600" s="2"/>
      <c r="DK600" s="2"/>
      <c r="DL600" s="2"/>
      <c r="DM600" s="2"/>
      <c r="DN600" s="2"/>
      <c r="DO600" s="2"/>
      <c r="DP600" s="2"/>
      <c r="DQ600" s="2"/>
      <c r="DR600" s="2"/>
      <c r="DS600" s="2"/>
      <c r="DT600" s="2"/>
      <c r="DU600" s="2"/>
      <c r="DV600" s="2"/>
      <c r="DW600" s="2"/>
      <c r="DX600" s="2"/>
      <c r="DY600" s="2"/>
      <c r="DZ600" s="2"/>
      <c r="EA600" s="2"/>
      <c r="EB600" s="2"/>
      <c r="EC600" s="2"/>
      <c r="ED600" s="2"/>
      <c r="EE600" s="2"/>
      <c r="EF600" s="2"/>
      <c r="EG600" s="2"/>
      <c r="EH600" s="2"/>
      <c r="EI600" s="2"/>
      <c r="EJ600" s="2"/>
      <c r="EK600" s="2"/>
      <c r="EL600" s="2"/>
      <c r="EM600" s="2"/>
      <c r="EN600" s="2"/>
      <c r="EO600" s="2"/>
      <c r="EP600" s="2"/>
      <c r="EQ600" s="2"/>
      <c r="ER600" s="2"/>
      <c r="ES600" s="2"/>
      <c r="ET600" s="2"/>
      <c r="EU600" s="2"/>
      <c r="EV600" s="2"/>
      <c r="EW600" s="2"/>
      <c r="EX600" s="2"/>
      <c r="EY600" s="2"/>
      <c r="EZ600" s="2"/>
      <c r="FA600" s="2"/>
      <c r="FB600" s="2"/>
      <c r="FC600" s="2"/>
      <c r="FD600" s="2"/>
      <c r="FE600" s="2"/>
      <c r="FF600" s="2"/>
      <c r="FG600" s="2"/>
      <c r="FH600" s="2"/>
      <c r="FI600" s="2"/>
      <c r="FJ600" s="2"/>
      <c r="FK600" s="2"/>
      <c r="FL600" s="2"/>
      <c r="FM600" s="2"/>
      <c r="FN600" s="2"/>
      <c r="FO600" s="2"/>
      <c r="FP600" s="2"/>
      <c r="FQ600" s="2"/>
      <c r="FR600" s="2"/>
      <c r="FS600" s="2"/>
      <c r="FT600" s="2"/>
      <c r="FU600" s="2"/>
      <c r="FV600" s="2"/>
      <c r="FW600" s="2"/>
      <c r="FX600" s="2"/>
      <c r="FY600" s="2"/>
      <c r="FZ600" s="2"/>
      <c r="GA600" s="2"/>
      <c r="GB600" s="2"/>
      <c r="GC600" s="2"/>
      <c r="GD600" s="2"/>
      <c r="GE600" s="2"/>
      <c r="GF600" s="2"/>
      <c r="GG600" s="2"/>
      <c r="GH600" s="2"/>
      <c r="GI600" s="2"/>
      <c r="GJ600" s="2"/>
      <c r="GK600" s="2"/>
      <c r="GL600" s="2"/>
      <c r="GM600" s="2"/>
      <c r="GN600" s="2"/>
      <c r="GO600" s="2"/>
      <c r="GP600" s="2"/>
      <c r="GQ600" s="2"/>
      <c r="GR600" s="2"/>
      <c r="GS600" s="2"/>
      <c r="GT600" s="2"/>
      <c r="GU600" s="2"/>
      <c r="GV600" s="2"/>
      <c r="GW600" s="2"/>
      <c r="GX600" s="2"/>
      <c r="GY600" s="2"/>
      <c r="GZ600" s="2"/>
      <c r="HA600" s="2"/>
      <c r="HB600" s="2"/>
      <c r="HC600" s="2"/>
      <c r="HD600" s="2"/>
      <c r="HE600" s="2"/>
      <c r="HF600" s="2"/>
      <c r="HG600" s="2"/>
      <c r="HH600" s="2"/>
      <c r="HI600" s="2"/>
      <c r="HJ600" s="2"/>
      <c r="HK600" s="2"/>
      <c r="HL600" s="2"/>
      <c r="HM600" s="2"/>
      <c r="HN600" s="2"/>
      <c r="HO600" s="2"/>
      <c r="HP600" s="2"/>
      <c r="HQ600" s="2"/>
      <c r="HR600" s="2"/>
      <c r="HS600" s="2"/>
      <c r="HT600" s="2"/>
      <c r="HU600" s="2"/>
      <c r="HV600" s="2"/>
      <c r="HW600" s="2"/>
      <c r="HX600" s="2"/>
      <c r="HY600" s="2"/>
      <c r="HZ600" s="2"/>
      <c r="IA600" s="2"/>
      <c r="IB600" s="2"/>
      <c r="IC600" s="2"/>
      <c r="ID600" s="2"/>
      <c r="IE600" s="2"/>
      <c r="IF600" s="2"/>
      <c r="IG600" s="2"/>
      <c r="IH600" s="2"/>
      <c r="II600" s="2"/>
      <c r="IJ600" s="2"/>
      <c r="IK600" s="2"/>
      <c r="IL600" s="2"/>
      <c r="IM600" s="2"/>
      <c r="IN600" s="2"/>
      <c r="IO600" s="2"/>
      <c r="IP600" s="2"/>
      <c r="IQ600" s="2"/>
    </row>
    <row r="601" spans="1:251" s="34" customFormat="1" ht="12.75" x14ac:dyDescent="0.2">
      <c r="A601" s="8"/>
      <c r="B601" s="7"/>
      <c r="C601" s="7"/>
      <c r="D601" s="7"/>
      <c r="E601" s="6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  <c r="CZ601" s="2"/>
      <c r="DA601" s="2"/>
      <c r="DB601" s="2"/>
      <c r="DC601" s="2"/>
      <c r="DD601" s="2"/>
      <c r="DE601" s="2"/>
      <c r="DF601" s="2"/>
      <c r="DG601" s="2"/>
      <c r="DH601" s="2"/>
      <c r="DI601" s="2"/>
      <c r="DJ601" s="2"/>
      <c r="DK601" s="2"/>
      <c r="DL601" s="2"/>
      <c r="DM601" s="2"/>
      <c r="DN601" s="2"/>
      <c r="DO601" s="2"/>
      <c r="DP601" s="2"/>
      <c r="DQ601" s="2"/>
      <c r="DR601" s="2"/>
      <c r="DS601" s="2"/>
      <c r="DT601" s="2"/>
      <c r="DU601" s="2"/>
      <c r="DV601" s="2"/>
      <c r="DW601" s="2"/>
      <c r="DX601" s="2"/>
      <c r="DY601" s="2"/>
      <c r="DZ601" s="2"/>
      <c r="EA601" s="2"/>
      <c r="EB601" s="2"/>
      <c r="EC601" s="2"/>
      <c r="ED601" s="2"/>
      <c r="EE601" s="2"/>
      <c r="EF601" s="2"/>
      <c r="EG601" s="2"/>
      <c r="EH601" s="2"/>
      <c r="EI601" s="2"/>
      <c r="EJ601" s="2"/>
      <c r="EK601" s="2"/>
      <c r="EL601" s="2"/>
      <c r="EM601" s="2"/>
      <c r="EN601" s="2"/>
      <c r="EO601" s="2"/>
      <c r="EP601" s="2"/>
      <c r="EQ601" s="2"/>
      <c r="ER601" s="2"/>
      <c r="ES601" s="2"/>
      <c r="ET601" s="2"/>
      <c r="EU601" s="2"/>
      <c r="EV601" s="2"/>
      <c r="EW601" s="2"/>
      <c r="EX601" s="2"/>
      <c r="EY601" s="2"/>
      <c r="EZ601" s="2"/>
      <c r="FA601" s="2"/>
      <c r="FB601" s="2"/>
      <c r="FC601" s="2"/>
      <c r="FD601" s="2"/>
      <c r="FE601" s="2"/>
      <c r="FF601" s="2"/>
      <c r="FG601" s="2"/>
      <c r="FH601" s="2"/>
      <c r="FI601" s="2"/>
      <c r="FJ601" s="2"/>
      <c r="FK601" s="2"/>
      <c r="FL601" s="2"/>
      <c r="FM601" s="2"/>
      <c r="FN601" s="2"/>
      <c r="FO601" s="2"/>
      <c r="FP601" s="2"/>
      <c r="FQ601" s="2"/>
      <c r="FR601" s="2"/>
      <c r="FS601" s="2"/>
      <c r="FT601" s="2"/>
      <c r="FU601" s="2"/>
      <c r="FV601" s="2"/>
      <c r="FW601" s="2"/>
      <c r="FX601" s="2"/>
      <c r="FY601" s="2"/>
      <c r="FZ601" s="2"/>
      <c r="GA601" s="2"/>
      <c r="GB601" s="2"/>
      <c r="GC601" s="2"/>
      <c r="GD601" s="2"/>
      <c r="GE601" s="2"/>
      <c r="GF601" s="2"/>
      <c r="GG601" s="2"/>
      <c r="GH601" s="2"/>
      <c r="GI601" s="2"/>
      <c r="GJ601" s="2"/>
      <c r="GK601" s="2"/>
      <c r="GL601" s="2"/>
      <c r="GM601" s="2"/>
      <c r="GN601" s="2"/>
      <c r="GO601" s="2"/>
      <c r="GP601" s="2"/>
      <c r="GQ601" s="2"/>
      <c r="GR601" s="2"/>
      <c r="GS601" s="2"/>
      <c r="GT601" s="2"/>
      <c r="GU601" s="2"/>
      <c r="GV601" s="2"/>
      <c r="GW601" s="2"/>
      <c r="GX601" s="2"/>
      <c r="GY601" s="2"/>
      <c r="GZ601" s="2"/>
      <c r="HA601" s="2"/>
      <c r="HB601" s="2"/>
      <c r="HC601" s="2"/>
      <c r="HD601" s="2"/>
      <c r="HE601" s="2"/>
      <c r="HF601" s="2"/>
      <c r="HG601" s="2"/>
      <c r="HH601" s="2"/>
      <c r="HI601" s="2"/>
      <c r="HJ601" s="2"/>
      <c r="HK601" s="2"/>
      <c r="HL601" s="2"/>
      <c r="HM601" s="2"/>
      <c r="HN601" s="2"/>
      <c r="HO601" s="2"/>
      <c r="HP601" s="2"/>
      <c r="HQ601" s="2"/>
      <c r="HR601" s="2"/>
      <c r="HS601" s="2"/>
      <c r="HT601" s="2"/>
      <c r="HU601" s="2"/>
      <c r="HV601" s="2"/>
      <c r="HW601" s="2"/>
      <c r="HX601" s="2"/>
      <c r="HY601" s="2"/>
      <c r="HZ601" s="2"/>
      <c r="IA601" s="2"/>
      <c r="IB601" s="2"/>
      <c r="IC601" s="2"/>
      <c r="ID601" s="2"/>
      <c r="IE601" s="2"/>
      <c r="IF601" s="2"/>
      <c r="IG601" s="2"/>
      <c r="IH601" s="2"/>
      <c r="II601" s="2"/>
      <c r="IJ601" s="2"/>
      <c r="IK601" s="2"/>
      <c r="IL601" s="2"/>
      <c r="IM601" s="2"/>
      <c r="IN601" s="2"/>
      <c r="IO601" s="2"/>
      <c r="IP601" s="2"/>
      <c r="IQ601" s="2"/>
    </row>
    <row r="602" spans="1:251" s="34" customFormat="1" ht="12.75" x14ac:dyDescent="0.2">
      <c r="A602" s="8"/>
      <c r="B602" s="7"/>
      <c r="C602" s="7"/>
      <c r="D602" s="7"/>
      <c r="E602" s="6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  <c r="CZ602" s="2"/>
      <c r="DA602" s="2"/>
      <c r="DB602" s="2"/>
      <c r="DC602" s="2"/>
      <c r="DD602" s="2"/>
      <c r="DE602" s="2"/>
      <c r="DF602" s="2"/>
      <c r="DG602" s="2"/>
      <c r="DH602" s="2"/>
      <c r="DI602" s="2"/>
      <c r="DJ602" s="2"/>
      <c r="DK602" s="2"/>
      <c r="DL602" s="2"/>
      <c r="DM602" s="2"/>
      <c r="DN602" s="2"/>
      <c r="DO602" s="2"/>
      <c r="DP602" s="2"/>
      <c r="DQ602" s="2"/>
      <c r="DR602" s="2"/>
      <c r="DS602" s="2"/>
      <c r="DT602" s="2"/>
      <c r="DU602" s="2"/>
      <c r="DV602" s="2"/>
      <c r="DW602" s="2"/>
      <c r="DX602" s="2"/>
      <c r="DY602" s="2"/>
      <c r="DZ602" s="2"/>
      <c r="EA602" s="2"/>
      <c r="EB602" s="2"/>
      <c r="EC602" s="2"/>
      <c r="ED602" s="2"/>
      <c r="EE602" s="2"/>
      <c r="EF602" s="2"/>
      <c r="EG602" s="2"/>
      <c r="EH602" s="2"/>
      <c r="EI602" s="2"/>
      <c r="EJ602" s="2"/>
      <c r="EK602" s="2"/>
      <c r="EL602" s="2"/>
      <c r="EM602" s="2"/>
      <c r="EN602" s="2"/>
      <c r="EO602" s="2"/>
      <c r="EP602" s="2"/>
      <c r="EQ602" s="2"/>
      <c r="ER602" s="2"/>
      <c r="ES602" s="2"/>
      <c r="ET602" s="2"/>
      <c r="EU602" s="2"/>
      <c r="EV602" s="2"/>
      <c r="EW602" s="2"/>
      <c r="EX602" s="2"/>
      <c r="EY602" s="2"/>
      <c r="EZ602" s="2"/>
      <c r="FA602" s="2"/>
      <c r="FB602" s="2"/>
      <c r="FC602" s="2"/>
      <c r="FD602" s="2"/>
      <c r="FE602" s="2"/>
      <c r="FF602" s="2"/>
      <c r="FG602" s="2"/>
      <c r="FH602" s="2"/>
      <c r="FI602" s="2"/>
      <c r="FJ602" s="2"/>
      <c r="FK602" s="2"/>
      <c r="FL602" s="2"/>
      <c r="FM602" s="2"/>
      <c r="FN602" s="2"/>
      <c r="FO602" s="2"/>
      <c r="FP602" s="2"/>
      <c r="FQ602" s="2"/>
      <c r="FR602" s="2"/>
      <c r="FS602" s="2"/>
      <c r="FT602" s="2"/>
      <c r="FU602" s="2"/>
      <c r="FV602" s="2"/>
      <c r="FW602" s="2"/>
      <c r="FX602" s="2"/>
      <c r="FY602" s="2"/>
      <c r="FZ602" s="2"/>
      <c r="GA602" s="2"/>
      <c r="GB602" s="2"/>
      <c r="GC602" s="2"/>
      <c r="GD602" s="2"/>
      <c r="GE602" s="2"/>
      <c r="GF602" s="2"/>
      <c r="GG602" s="2"/>
      <c r="GH602" s="2"/>
      <c r="GI602" s="2"/>
      <c r="GJ602" s="2"/>
      <c r="GK602" s="2"/>
      <c r="GL602" s="2"/>
      <c r="GM602" s="2"/>
      <c r="GN602" s="2"/>
      <c r="GO602" s="2"/>
      <c r="GP602" s="2"/>
      <c r="GQ602" s="2"/>
      <c r="GR602" s="2"/>
      <c r="GS602" s="2"/>
      <c r="GT602" s="2"/>
      <c r="GU602" s="2"/>
      <c r="GV602" s="2"/>
      <c r="GW602" s="2"/>
      <c r="GX602" s="2"/>
      <c r="GY602" s="2"/>
      <c r="GZ602" s="2"/>
      <c r="HA602" s="2"/>
      <c r="HB602" s="2"/>
      <c r="HC602" s="2"/>
      <c r="HD602" s="2"/>
      <c r="HE602" s="2"/>
      <c r="HF602" s="2"/>
      <c r="HG602" s="2"/>
      <c r="HH602" s="2"/>
      <c r="HI602" s="2"/>
      <c r="HJ602" s="2"/>
      <c r="HK602" s="2"/>
      <c r="HL602" s="2"/>
      <c r="HM602" s="2"/>
      <c r="HN602" s="2"/>
      <c r="HO602" s="2"/>
      <c r="HP602" s="2"/>
      <c r="HQ602" s="2"/>
      <c r="HR602" s="2"/>
      <c r="HS602" s="2"/>
      <c r="HT602" s="2"/>
      <c r="HU602" s="2"/>
      <c r="HV602" s="2"/>
      <c r="HW602" s="2"/>
      <c r="HX602" s="2"/>
      <c r="HY602" s="2"/>
      <c r="HZ602" s="2"/>
      <c r="IA602" s="2"/>
      <c r="IB602" s="2"/>
      <c r="IC602" s="2"/>
      <c r="ID602" s="2"/>
      <c r="IE602" s="2"/>
      <c r="IF602" s="2"/>
      <c r="IG602" s="2"/>
      <c r="IH602" s="2"/>
      <c r="II602" s="2"/>
      <c r="IJ602" s="2"/>
      <c r="IK602" s="2"/>
      <c r="IL602" s="2"/>
      <c r="IM602" s="2"/>
      <c r="IN602" s="2"/>
      <c r="IO602" s="2"/>
      <c r="IP602" s="2"/>
      <c r="IQ602" s="2"/>
    </row>
    <row r="603" spans="1:251" s="34" customFormat="1" ht="12.75" x14ac:dyDescent="0.2">
      <c r="A603" s="8"/>
      <c r="B603" s="7"/>
      <c r="C603" s="7"/>
      <c r="D603" s="7"/>
      <c r="E603" s="6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  <c r="CZ603" s="2"/>
      <c r="DA603" s="2"/>
      <c r="DB603" s="2"/>
      <c r="DC603" s="2"/>
      <c r="DD603" s="2"/>
      <c r="DE603" s="2"/>
      <c r="DF603" s="2"/>
      <c r="DG603" s="2"/>
      <c r="DH603" s="2"/>
      <c r="DI603" s="2"/>
      <c r="DJ603" s="2"/>
      <c r="DK603" s="2"/>
      <c r="DL603" s="2"/>
      <c r="DM603" s="2"/>
      <c r="DN603" s="2"/>
      <c r="DO603" s="2"/>
      <c r="DP603" s="2"/>
      <c r="DQ603" s="2"/>
      <c r="DR603" s="2"/>
      <c r="DS603" s="2"/>
      <c r="DT603" s="2"/>
      <c r="DU603" s="2"/>
      <c r="DV603" s="2"/>
      <c r="DW603" s="2"/>
      <c r="DX603" s="2"/>
      <c r="DY603" s="2"/>
      <c r="DZ603" s="2"/>
      <c r="EA603" s="2"/>
      <c r="EB603" s="2"/>
      <c r="EC603" s="2"/>
      <c r="ED603" s="2"/>
      <c r="EE603" s="2"/>
      <c r="EF603" s="2"/>
      <c r="EG603" s="2"/>
      <c r="EH603" s="2"/>
      <c r="EI603" s="2"/>
      <c r="EJ603" s="2"/>
      <c r="EK603" s="2"/>
      <c r="EL603" s="2"/>
      <c r="EM603" s="2"/>
      <c r="EN603" s="2"/>
      <c r="EO603" s="2"/>
      <c r="EP603" s="2"/>
      <c r="EQ603" s="2"/>
      <c r="ER603" s="2"/>
      <c r="ES603" s="2"/>
      <c r="ET603" s="2"/>
      <c r="EU603" s="2"/>
      <c r="EV603" s="2"/>
      <c r="EW603" s="2"/>
      <c r="EX603" s="2"/>
      <c r="EY603" s="2"/>
      <c r="EZ603" s="2"/>
      <c r="FA603" s="2"/>
      <c r="FB603" s="2"/>
      <c r="FC603" s="2"/>
      <c r="FD603" s="2"/>
      <c r="FE603" s="2"/>
      <c r="FF603" s="2"/>
      <c r="FG603" s="2"/>
      <c r="FH603" s="2"/>
      <c r="FI603" s="2"/>
      <c r="FJ603" s="2"/>
      <c r="FK603" s="2"/>
      <c r="FL603" s="2"/>
      <c r="FM603" s="2"/>
      <c r="FN603" s="2"/>
      <c r="FO603" s="2"/>
      <c r="FP603" s="2"/>
      <c r="FQ603" s="2"/>
      <c r="FR603" s="2"/>
      <c r="FS603" s="2"/>
      <c r="FT603" s="2"/>
      <c r="FU603" s="2"/>
      <c r="FV603" s="2"/>
      <c r="FW603" s="2"/>
      <c r="FX603" s="2"/>
      <c r="FY603" s="2"/>
      <c r="FZ603" s="2"/>
      <c r="GA603" s="2"/>
      <c r="GB603" s="2"/>
      <c r="GC603" s="2"/>
      <c r="GD603" s="2"/>
      <c r="GE603" s="2"/>
      <c r="GF603" s="2"/>
      <c r="GG603" s="2"/>
      <c r="GH603" s="2"/>
      <c r="GI603" s="2"/>
      <c r="GJ603" s="2"/>
      <c r="GK603" s="2"/>
      <c r="GL603" s="2"/>
      <c r="GM603" s="2"/>
      <c r="GN603" s="2"/>
      <c r="GO603" s="2"/>
      <c r="GP603" s="2"/>
      <c r="GQ603" s="2"/>
      <c r="GR603" s="2"/>
      <c r="GS603" s="2"/>
      <c r="GT603" s="2"/>
      <c r="GU603" s="2"/>
      <c r="GV603" s="2"/>
      <c r="GW603" s="2"/>
      <c r="GX603" s="2"/>
      <c r="GY603" s="2"/>
      <c r="GZ603" s="2"/>
      <c r="HA603" s="2"/>
      <c r="HB603" s="2"/>
      <c r="HC603" s="2"/>
      <c r="HD603" s="2"/>
      <c r="HE603" s="2"/>
      <c r="HF603" s="2"/>
      <c r="HG603" s="2"/>
      <c r="HH603" s="2"/>
      <c r="HI603" s="2"/>
      <c r="HJ603" s="2"/>
      <c r="HK603" s="2"/>
      <c r="HL603" s="2"/>
      <c r="HM603" s="2"/>
      <c r="HN603" s="2"/>
      <c r="HO603" s="2"/>
      <c r="HP603" s="2"/>
      <c r="HQ603" s="2"/>
      <c r="HR603" s="2"/>
      <c r="HS603" s="2"/>
      <c r="HT603" s="2"/>
      <c r="HU603" s="2"/>
      <c r="HV603" s="2"/>
      <c r="HW603" s="2"/>
      <c r="HX603" s="2"/>
      <c r="HY603" s="2"/>
      <c r="HZ603" s="2"/>
      <c r="IA603" s="2"/>
      <c r="IB603" s="2"/>
      <c r="IC603" s="2"/>
      <c r="ID603" s="2"/>
      <c r="IE603" s="2"/>
      <c r="IF603" s="2"/>
      <c r="IG603" s="2"/>
      <c r="IH603" s="2"/>
      <c r="II603" s="2"/>
      <c r="IJ603" s="2"/>
      <c r="IK603" s="2"/>
      <c r="IL603" s="2"/>
      <c r="IM603" s="2"/>
      <c r="IN603" s="2"/>
      <c r="IO603" s="2"/>
      <c r="IP603" s="2"/>
      <c r="IQ603" s="2"/>
    </row>
    <row r="604" spans="1:251" s="34" customFormat="1" ht="12.75" x14ac:dyDescent="0.2">
      <c r="A604" s="8"/>
      <c r="B604" s="7"/>
      <c r="C604" s="7"/>
      <c r="D604" s="7"/>
      <c r="E604" s="6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2"/>
      <c r="DH604" s="2"/>
      <c r="DI604" s="2"/>
      <c r="DJ604" s="2"/>
      <c r="DK604" s="2"/>
      <c r="DL604" s="2"/>
      <c r="DM604" s="2"/>
      <c r="DN604" s="2"/>
      <c r="DO604" s="2"/>
      <c r="DP604" s="2"/>
      <c r="DQ604" s="2"/>
      <c r="DR604" s="2"/>
      <c r="DS604" s="2"/>
      <c r="DT604" s="2"/>
      <c r="DU604" s="2"/>
      <c r="DV604" s="2"/>
      <c r="DW604" s="2"/>
      <c r="DX604" s="2"/>
      <c r="DY604" s="2"/>
      <c r="DZ604" s="2"/>
      <c r="EA604" s="2"/>
      <c r="EB604" s="2"/>
      <c r="EC604" s="2"/>
      <c r="ED604" s="2"/>
      <c r="EE604" s="2"/>
      <c r="EF604" s="2"/>
      <c r="EG604" s="2"/>
      <c r="EH604" s="2"/>
      <c r="EI604" s="2"/>
      <c r="EJ604" s="2"/>
      <c r="EK604" s="2"/>
      <c r="EL604" s="2"/>
      <c r="EM604" s="2"/>
      <c r="EN604" s="2"/>
      <c r="EO604" s="2"/>
      <c r="EP604" s="2"/>
      <c r="EQ604" s="2"/>
      <c r="ER604" s="2"/>
      <c r="ES604" s="2"/>
      <c r="ET604" s="2"/>
      <c r="EU604" s="2"/>
      <c r="EV604" s="2"/>
      <c r="EW604" s="2"/>
      <c r="EX604" s="2"/>
      <c r="EY604" s="2"/>
      <c r="EZ604" s="2"/>
      <c r="FA604" s="2"/>
      <c r="FB604" s="2"/>
      <c r="FC604" s="2"/>
      <c r="FD604" s="2"/>
      <c r="FE604" s="2"/>
      <c r="FF604" s="2"/>
      <c r="FG604" s="2"/>
      <c r="FH604" s="2"/>
      <c r="FI604" s="2"/>
      <c r="FJ604" s="2"/>
      <c r="FK604" s="2"/>
      <c r="FL604" s="2"/>
      <c r="FM604" s="2"/>
      <c r="FN604" s="2"/>
      <c r="FO604" s="2"/>
      <c r="FP604" s="2"/>
      <c r="FQ604" s="2"/>
      <c r="FR604" s="2"/>
      <c r="FS604" s="2"/>
      <c r="FT604" s="2"/>
      <c r="FU604" s="2"/>
      <c r="FV604" s="2"/>
      <c r="FW604" s="2"/>
      <c r="FX604" s="2"/>
      <c r="FY604" s="2"/>
      <c r="FZ604" s="2"/>
      <c r="GA604" s="2"/>
      <c r="GB604" s="2"/>
      <c r="GC604" s="2"/>
      <c r="GD604" s="2"/>
      <c r="GE604" s="2"/>
      <c r="GF604" s="2"/>
      <c r="GG604" s="2"/>
      <c r="GH604" s="2"/>
      <c r="GI604" s="2"/>
      <c r="GJ604" s="2"/>
      <c r="GK604" s="2"/>
      <c r="GL604" s="2"/>
      <c r="GM604" s="2"/>
      <c r="GN604" s="2"/>
      <c r="GO604" s="2"/>
      <c r="GP604" s="2"/>
      <c r="GQ604" s="2"/>
      <c r="GR604" s="2"/>
      <c r="GS604" s="2"/>
      <c r="GT604" s="2"/>
      <c r="GU604" s="2"/>
      <c r="GV604" s="2"/>
      <c r="GW604" s="2"/>
      <c r="GX604" s="2"/>
      <c r="GY604" s="2"/>
      <c r="GZ604" s="2"/>
      <c r="HA604" s="2"/>
      <c r="HB604" s="2"/>
      <c r="HC604" s="2"/>
      <c r="HD604" s="2"/>
      <c r="HE604" s="2"/>
      <c r="HF604" s="2"/>
      <c r="HG604" s="2"/>
      <c r="HH604" s="2"/>
      <c r="HI604" s="2"/>
      <c r="HJ604" s="2"/>
      <c r="HK604" s="2"/>
      <c r="HL604" s="2"/>
      <c r="HM604" s="2"/>
      <c r="HN604" s="2"/>
      <c r="HO604" s="2"/>
      <c r="HP604" s="2"/>
      <c r="HQ604" s="2"/>
      <c r="HR604" s="2"/>
      <c r="HS604" s="2"/>
      <c r="HT604" s="2"/>
      <c r="HU604" s="2"/>
      <c r="HV604" s="2"/>
      <c r="HW604" s="2"/>
      <c r="HX604" s="2"/>
      <c r="HY604" s="2"/>
      <c r="HZ604" s="2"/>
      <c r="IA604" s="2"/>
      <c r="IB604" s="2"/>
      <c r="IC604" s="2"/>
      <c r="ID604" s="2"/>
      <c r="IE604" s="2"/>
      <c r="IF604" s="2"/>
      <c r="IG604" s="2"/>
      <c r="IH604" s="2"/>
      <c r="II604" s="2"/>
      <c r="IJ604" s="2"/>
      <c r="IK604" s="2"/>
      <c r="IL604" s="2"/>
      <c r="IM604" s="2"/>
      <c r="IN604" s="2"/>
      <c r="IO604" s="2"/>
      <c r="IP604" s="2"/>
      <c r="IQ604" s="2"/>
    </row>
    <row r="605" spans="1:251" s="34" customFormat="1" ht="12.75" x14ac:dyDescent="0.2">
      <c r="A605" s="8"/>
      <c r="B605" s="7"/>
      <c r="C605" s="7"/>
      <c r="D605" s="7"/>
      <c r="E605" s="6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  <c r="CZ605" s="2"/>
      <c r="DA605" s="2"/>
      <c r="DB605" s="2"/>
      <c r="DC605" s="2"/>
      <c r="DD605" s="2"/>
      <c r="DE605" s="2"/>
      <c r="DF605" s="2"/>
      <c r="DG605" s="2"/>
      <c r="DH605" s="2"/>
      <c r="DI605" s="2"/>
      <c r="DJ605" s="2"/>
      <c r="DK605" s="2"/>
      <c r="DL605" s="2"/>
      <c r="DM605" s="2"/>
      <c r="DN605" s="2"/>
      <c r="DO605" s="2"/>
      <c r="DP605" s="2"/>
      <c r="DQ605" s="2"/>
      <c r="DR605" s="2"/>
      <c r="DS605" s="2"/>
      <c r="DT605" s="2"/>
      <c r="DU605" s="2"/>
      <c r="DV605" s="2"/>
      <c r="DW605" s="2"/>
      <c r="DX605" s="2"/>
      <c r="DY605" s="2"/>
      <c r="DZ605" s="2"/>
      <c r="EA605" s="2"/>
      <c r="EB605" s="2"/>
      <c r="EC605" s="2"/>
      <c r="ED605" s="2"/>
      <c r="EE605" s="2"/>
      <c r="EF605" s="2"/>
      <c r="EG605" s="2"/>
      <c r="EH605" s="2"/>
      <c r="EI605" s="2"/>
      <c r="EJ605" s="2"/>
      <c r="EK605" s="2"/>
      <c r="EL605" s="2"/>
      <c r="EM605" s="2"/>
      <c r="EN605" s="2"/>
      <c r="EO605" s="2"/>
      <c r="EP605" s="2"/>
      <c r="EQ605" s="2"/>
      <c r="ER605" s="2"/>
      <c r="ES605" s="2"/>
      <c r="ET605" s="2"/>
      <c r="EU605" s="2"/>
      <c r="EV605" s="2"/>
      <c r="EW605" s="2"/>
      <c r="EX605" s="2"/>
      <c r="EY605" s="2"/>
      <c r="EZ605" s="2"/>
      <c r="FA605" s="2"/>
      <c r="FB605" s="2"/>
      <c r="FC605" s="2"/>
      <c r="FD605" s="2"/>
      <c r="FE605" s="2"/>
      <c r="FF605" s="2"/>
      <c r="FG605" s="2"/>
      <c r="FH605" s="2"/>
      <c r="FI605" s="2"/>
      <c r="FJ605" s="2"/>
      <c r="FK605" s="2"/>
      <c r="FL605" s="2"/>
      <c r="FM605" s="2"/>
      <c r="FN605" s="2"/>
      <c r="FO605" s="2"/>
      <c r="FP605" s="2"/>
      <c r="FQ605" s="2"/>
      <c r="FR605" s="2"/>
      <c r="FS605" s="2"/>
      <c r="FT605" s="2"/>
      <c r="FU605" s="2"/>
      <c r="FV605" s="2"/>
      <c r="FW605" s="2"/>
      <c r="FX605" s="2"/>
      <c r="FY605" s="2"/>
      <c r="FZ605" s="2"/>
      <c r="GA605" s="2"/>
      <c r="GB605" s="2"/>
      <c r="GC605" s="2"/>
      <c r="GD605" s="2"/>
      <c r="GE605" s="2"/>
      <c r="GF605" s="2"/>
      <c r="GG605" s="2"/>
      <c r="GH605" s="2"/>
      <c r="GI605" s="2"/>
      <c r="GJ605" s="2"/>
      <c r="GK605" s="2"/>
      <c r="GL605" s="2"/>
      <c r="GM605" s="2"/>
      <c r="GN605" s="2"/>
      <c r="GO605" s="2"/>
      <c r="GP605" s="2"/>
      <c r="GQ605" s="2"/>
      <c r="GR605" s="2"/>
      <c r="GS605" s="2"/>
      <c r="GT605" s="2"/>
      <c r="GU605" s="2"/>
      <c r="GV605" s="2"/>
      <c r="GW605" s="2"/>
      <c r="GX605" s="2"/>
      <c r="GY605" s="2"/>
      <c r="GZ605" s="2"/>
      <c r="HA605" s="2"/>
      <c r="HB605" s="2"/>
      <c r="HC605" s="2"/>
      <c r="HD605" s="2"/>
      <c r="HE605" s="2"/>
      <c r="HF605" s="2"/>
      <c r="HG605" s="2"/>
      <c r="HH605" s="2"/>
      <c r="HI605" s="2"/>
      <c r="HJ605" s="2"/>
      <c r="HK605" s="2"/>
      <c r="HL605" s="2"/>
      <c r="HM605" s="2"/>
      <c r="HN605" s="2"/>
      <c r="HO605" s="2"/>
      <c r="HP605" s="2"/>
      <c r="HQ605" s="2"/>
      <c r="HR605" s="2"/>
      <c r="HS605" s="2"/>
      <c r="HT605" s="2"/>
      <c r="HU605" s="2"/>
      <c r="HV605" s="2"/>
      <c r="HW605" s="2"/>
      <c r="HX605" s="2"/>
      <c r="HY605" s="2"/>
      <c r="HZ605" s="2"/>
      <c r="IA605" s="2"/>
      <c r="IB605" s="2"/>
      <c r="IC605" s="2"/>
      <c r="ID605" s="2"/>
      <c r="IE605" s="2"/>
      <c r="IF605" s="2"/>
      <c r="IG605" s="2"/>
      <c r="IH605" s="2"/>
      <c r="II605" s="2"/>
      <c r="IJ605" s="2"/>
      <c r="IK605" s="2"/>
      <c r="IL605" s="2"/>
      <c r="IM605" s="2"/>
      <c r="IN605" s="2"/>
      <c r="IO605" s="2"/>
      <c r="IP605" s="2"/>
      <c r="IQ605" s="2"/>
    </row>
    <row r="606" spans="1:251" s="34" customFormat="1" ht="12.75" x14ac:dyDescent="0.2">
      <c r="A606" s="8"/>
      <c r="B606" s="7"/>
      <c r="C606" s="7"/>
      <c r="D606" s="7"/>
      <c r="E606" s="6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2"/>
      <c r="DH606" s="2"/>
      <c r="DI606" s="2"/>
      <c r="DJ606" s="2"/>
      <c r="DK606" s="2"/>
      <c r="DL606" s="2"/>
      <c r="DM606" s="2"/>
      <c r="DN606" s="2"/>
      <c r="DO606" s="2"/>
      <c r="DP606" s="2"/>
      <c r="DQ606" s="2"/>
      <c r="DR606" s="2"/>
      <c r="DS606" s="2"/>
      <c r="DT606" s="2"/>
      <c r="DU606" s="2"/>
      <c r="DV606" s="2"/>
      <c r="DW606" s="2"/>
      <c r="DX606" s="2"/>
      <c r="DY606" s="2"/>
      <c r="DZ606" s="2"/>
      <c r="EA606" s="2"/>
      <c r="EB606" s="2"/>
      <c r="EC606" s="2"/>
      <c r="ED606" s="2"/>
      <c r="EE606" s="2"/>
      <c r="EF606" s="2"/>
      <c r="EG606" s="2"/>
      <c r="EH606" s="2"/>
      <c r="EI606" s="2"/>
      <c r="EJ606" s="2"/>
      <c r="EK606" s="2"/>
      <c r="EL606" s="2"/>
      <c r="EM606" s="2"/>
      <c r="EN606" s="2"/>
      <c r="EO606" s="2"/>
      <c r="EP606" s="2"/>
      <c r="EQ606" s="2"/>
      <c r="ER606" s="2"/>
      <c r="ES606" s="2"/>
      <c r="ET606" s="2"/>
      <c r="EU606" s="2"/>
      <c r="EV606" s="2"/>
      <c r="EW606" s="2"/>
      <c r="EX606" s="2"/>
      <c r="EY606" s="2"/>
      <c r="EZ606" s="2"/>
      <c r="FA606" s="2"/>
      <c r="FB606" s="2"/>
      <c r="FC606" s="2"/>
      <c r="FD606" s="2"/>
      <c r="FE606" s="2"/>
      <c r="FF606" s="2"/>
      <c r="FG606" s="2"/>
      <c r="FH606" s="2"/>
      <c r="FI606" s="2"/>
      <c r="FJ606" s="2"/>
      <c r="FK606" s="2"/>
      <c r="FL606" s="2"/>
      <c r="FM606" s="2"/>
      <c r="FN606" s="2"/>
      <c r="FO606" s="2"/>
      <c r="FP606" s="2"/>
      <c r="FQ606" s="2"/>
      <c r="FR606" s="2"/>
      <c r="FS606" s="2"/>
      <c r="FT606" s="2"/>
      <c r="FU606" s="2"/>
      <c r="FV606" s="2"/>
      <c r="FW606" s="2"/>
      <c r="FX606" s="2"/>
      <c r="FY606" s="2"/>
      <c r="FZ606" s="2"/>
      <c r="GA606" s="2"/>
      <c r="GB606" s="2"/>
      <c r="GC606" s="2"/>
      <c r="GD606" s="2"/>
      <c r="GE606" s="2"/>
      <c r="GF606" s="2"/>
      <c r="GG606" s="2"/>
      <c r="GH606" s="2"/>
      <c r="GI606" s="2"/>
      <c r="GJ606" s="2"/>
      <c r="GK606" s="2"/>
      <c r="GL606" s="2"/>
      <c r="GM606" s="2"/>
      <c r="GN606" s="2"/>
      <c r="GO606" s="2"/>
      <c r="GP606" s="2"/>
      <c r="GQ606" s="2"/>
      <c r="GR606" s="2"/>
      <c r="GS606" s="2"/>
      <c r="GT606" s="2"/>
      <c r="GU606" s="2"/>
      <c r="GV606" s="2"/>
      <c r="GW606" s="2"/>
      <c r="GX606" s="2"/>
      <c r="GY606" s="2"/>
      <c r="GZ606" s="2"/>
      <c r="HA606" s="2"/>
      <c r="HB606" s="2"/>
      <c r="HC606" s="2"/>
      <c r="HD606" s="2"/>
      <c r="HE606" s="2"/>
      <c r="HF606" s="2"/>
      <c r="HG606" s="2"/>
      <c r="HH606" s="2"/>
      <c r="HI606" s="2"/>
      <c r="HJ606" s="2"/>
      <c r="HK606" s="2"/>
      <c r="HL606" s="2"/>
      <c r="HM606" s="2"/>
      <c r="HN606" s="2"/>
      <c r="HO606" s="2"/>
      <c r="HP606" s="2"/>
      <c r="HQ606" s="2"/>
      <c r="HR606" s="2"/>
      <c r="HS606" s="2"/>
      <c r="HT606" s="2"/>
      <c r="HU606" s="2"/>
      <c r="HV606" s="2"/>
      <c r="HW606" s="2"/>
      <c r="HX606" s="2"/>
      <c r="HY606" s="2"/>
      <c r="HZ606" s="2"/>
      <c r="IA606" s="2"/>
      <c r="IB606" s="2"/>
      <c r="IC606" s="2"/>
      <c r="ID606" s="2"/>
      <c r="IE606" s="2"/>
      <c r="IF606" s="2"/>
      <c r="IG606" s="2"/>
      <c r="IH606" s="2"/>
      <c r="II606" s="2"/>
      <c r="IJ606" s="2"/>
      <c r="IK606" s="2"/>
      <c r="IL606" s="2"/>
      <c r="IM606" s="2"/>
      <c r="IN606" s="2"/>
      <c r="IO606" s="2"/>
      <c r="IP606" s="2"/>
      <c r="IQ606" s="2"/>
    </row>
    <row r="607" spans="1:251" s="34" customFormat="1" ht="12.75" x14ac:dyDescent="0.2">
      <c r="A607" s="8"/>
      <c r="B607" s="7"/>
      <c r="C607" s="7"/>
      <c r="D607" s="7"/>
      <c r="E607" s="6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  <c r="CZ607" s="2"/>
      <c r="DA607" s="2"/>
      <c r="DB607" s="2"/>
      <c r="DC607" s="2"/>
      <c r="DD607" s="2"/>
      <c r="DE607" s="2"/>
      <c r="DF607" s="2"/>
      <c r="DG607" s="2"/>
      <c r="DH607" s="2"/>
      <c r="DI607" s="2"/>
      <c r="DJ607" s="2"/>
      <c r="DK607" s="2"/>
      <c r="DL607" s="2"/>
      <c r="DM607" s="2"/>
      <c r="DN607" s="2"/>
      <c r="DO607" s="2"/>
      <c r="DP607" s="2"/>
      <c r="DQ607" s="2"/>
      <c r="DR607" s="2"/>
      <c r="DS607" s="2"/>
      <c r="DT607" s="2"/>
      <c r="DU607" s="2"/>
      <c r="DV607" s="2"/>
      <c r="DW607" s="2"/>
      <c r="DX607" s="2"/>
      <c r="DY607" s="2"/>
      <c r="DZ607" s="2"/>
      <c r="EA607" s="2"/>
      <c r="EB607" s="2"/>
      <c r="EC607" s="2"/>
      <c r="ED607" s="2"/>
      <c r="EE607" s="2"/>
      <c r="EF607" s="2"/>
      <c r="EG607" s="2"/>
      <c r="EH607" s="2"/>
      <c r="EI607" s="2"/>
      <c r="EJ607" s="2"/>
      <c r="EK607" s="2"/>
      <c r="EL607" s="2"/>
      <c r="EM607" s="2"/>
      <c r="EN607" s="2"/>
      <c r="EO607" s="2"/>
      <c r="EP607" s="2"/>
      <c r="EQ607" s="2"/>
      <c r="ER607" s="2"/>
      <c r="ES607" s="2"/>
      <c r="ET607" s="2"/>
      <c r="EU607" s="2"/>
      <c r="EV607" s="2"/>
      <c r="EW607" s="2"/>
      <c r="EX607" s="2"/>
      <c r="EY607" s="2"/>
      <c r="EZ607" s="2"/>
      <c r="FA607" s="2"/>
      <c r="FB607" s="2"/>
      <c r="FC607" s="2"/>
      <c r="FD607" s="2"/>
      <c r="FE607" s="2"/>
      <c r="FF607" s="2"/>
      <c r="FG607" s="2"/>
      <c r="FH607" s="2"/>
      <c r="FI607" s="2"/>
      <c r="FJ607" s="2"/>
      <c r="FK607" s="2"/>
      <c r="FL607" s="2"/>
      <c r="FM607" s="2"/>
      <c r="FN607" s="2"/>
      <c r="FO607" s="2"/>
      <c r="FP607" s="2"/>
      <c r="FQ607" s="2"/>
      <c r="FR607" s="2"/>
      <c r="FS607" s="2"/>
      <c r="FT607" s="2"/>
      <c r="FU607" s="2"/>
      <c r="FV607" s="2"/>
      <c r="FW607" s="2"/>
      <c r="FX607" s="2"/>
      <c r="FY607" s="2"/>
      <c r="FZ607" s="2"/>
      <c r="GA607" s="2"/>
      <c r="GB607" s="2"/>
      <c r="GC607" s="2"/>
      <c r="GD607" s="2"/>
      <c r="GE607" s="2"/>
      <c r="GF607" s="2"/>
      <c r="GG607" s="2"/>
      <c r="GH607" s="2"/>
      <c r="GI607" s="2"/>
      <c r="GJ607" s="2"/>
      <c r="GK607" s="2"/>
      <c r="GL607" s="2"/>
      <c r="GM607" s="2"/>
      <c r="GN607" s="2"/>
      <c r="GO607" s="2"/>
      <c r="GP607" s="2"/>
      <c r="GQ607" s="2"/>
      <c r="GR607" s="2"/>
      <c r="GS607" s="2"/>
      <c r="GT607" s="2"/>
      <c r="GU607" s="2"/>
      <c r="GV607" s="2"/>
      <c r="GW607" s="2"/>
      <c r="GX607" s="2"/>
      <c r="GY607" s="2"/>
      <c r="GZ607" s="2"/>
      <c r="HA607" s="2"/>
      <c r="HB607" s="2"/>
      <c r="HC607" s="2"/>
      <c r="HD607" s="2"/>
      <c r="HE607" s="2"/>
      <c r="HF607" s="2"/>
      <c r="HG607" s="2"/>
      <c r="HH607" s="2"/>
      <c r="HI607" s="2"/>
      <c r="HJ607" s="2"/>
      <c r="HK607" s="2"/>
      <c r="HL607" s="2"/>
      <c r="HM607" s="2"/>
      <c r="HN607" s="2"/>
      <c r="HO607" s="2"/>
      <c r="HP607" s="2"/>
      <c r="HQ607" s="2"/>
      <c r="HR607" s="2"/>
      <c r="HS607" s="2"/>
      <c r="HT607" s="2"/>
      <c r="HU607" s="2"/>
      <c r="HV607" s="2"/>
      <c r="HW607" s="2"/>
      <c r="HX607" s="2"/>
      <c r="HY607" s="2"/>
      <c r="HZ607" s="2"/>
      <c r="IA607" s="2"/>
      <c r="IB607" s="2"/>
      <c r="IC607" s="2"/>
      <c r="ID607" s="2"/>
      <c r="IE607" s="2"/>
      <c r="IF607" s="2"/>
      <c r="IG607" s="2"/>
      <c r="IH607" s="2"/>
      <c r="II607" s="2"/>
      <c r="IJ607" s="2"/>
      <c r="IK607" s="2"/>
      <c r="IL607" s="2"/>
      <c r="IM607" s="2"/>
      <c r="IN607" s="2"/>
      <c r="IO607" s="2"/>
      <c r="IP607" s="2"/>
      <c r="IQ607" s="2"/>
    </row>
    <row r="608" spans="1:251" s="34" customFormat="1" ht="12.75" x14ac:dyDescent="0.2">
      <c r="A608" s="8"/>
      <c r="B608" s="7"/>
      <c r="C608" s="7"/>
      <c r="D608" s="7"/>
      <c r="E608" s="6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2"/>
      <c r="DH608" s="2"/>
      <c r="DI608" s="2"/>
      <c r="DJ608" s="2"/>
      <c r="DK608" s="2"/>
      <c r="DL608" s="2"/>
      <c r="DM608" s="2"/>
      <c r="DN608" s="2"/>
      <c r="DO608" s="2"/>
      <c r="DP608" s="2"/>
      <c r="DQ608" s="2"/>
      <c r="DR608" s="2"/>
      <c r="DS608" s="2"/>
      <c r="DT608" s="2"/>
      <c r="DU608" s="2"/>
      <c r="DV608" s="2"/>
      <c r="DW608" s="2"/>
      <c r="DX608" s="2"/>
      <c r="DY608" s="2"/>
      <c r="DZ608" s="2"/>
      <c r="EA608" s="2"/>
      <c r="EB608" s="2"/>
      <c r="EC608" s="2"/>
      <c r="ED608" s="2"/>
      <c r="EE608" s="2"/>
      <c r="EF608" s="2"/>
      <c r="EG608" s="2"/>
      <c r="EH608" s="2"/>
      <c r="EI608" s="2"/>
      <c r="EJ608" s="2"/>
      <c r="EK608" s="2"/>
      <c r="EL608" s="2"/>
      <c r="EM608" s="2"/>
      <c r="EN608" s="2"/>
      <c r="EO608" s="2"/>
      <c r="EP608" s="2"/>
      <c r="EQ608" s="2"/>
      <c r="ER608" s="2"/>
      <c r="ES608" s="2"/>
      <c r="ET608" s="2"/>
      <c r="EU608" s="2"/>
      <c r="EV608" s="2"/>
      <c r="EW608" s="2"/>
      <c r="EX608" s="2"/>
      <c r="EY608" s="2"/>
      <c r="EZ608" s="2"/>
      <c r="FA608" s="2"/>
      <c r="FB608" s="2"/>
      <c r="FC608" s="2"/>
      <c r="FD608" s="2"/>
      <c r="FE608" s="2"/>
      <c r="FF608" s="2"/>
      <c r="FG608" s="2"/>
      <c r="FH608" s="2"/>
      <c r="FI608" s="2"/>
      <c r="FJ608" s="2"/>
      <c r="FK608" s="2"/>
      <c r="FL608" s="2"/>
      <c r="FM608" s="2"/>
      <c r="FN608" s="2"/>
      <c r="FO608" s="2"/>
      <c r="FP608" s="2"/>
      <c r="FQ608" s="2"/>
      <c r="FR608" s="2"/>
      <c r="FS608" s="2"/>
      <c r="FT608" s="2"/>
      <c r="FU608" s="2"/>
      <c r="FV608" s="2"/>
      <c r="FW608" s="2"/>
      <c r="FX608" s="2"/>
      <c r="FY608" s="2"/>
      <c r="FZ608" s="2"/>
      <c r="GA608" s="2"/>
      <c r="GB608" s="2"/>
      <c r="GC608" s="2"/>
      <c r="GD608" s="2"/>
      <c r="GE608" s="2"/>
      <c r="GF608" s="2"/>
      <c r="GG608" s="2"/>
      <c r="GH608" s="2"/>
      <c r="GI608" s="2"/>
      <c r="GJ608" s="2"/>
      <c r="GK608" s="2"/>
      <c r="GL608" s="2"/>
      <c r="GM608" s="2"/>
      <c r="GN608" s="2"/>
      <c r="GO608" s="2"/>
      <c r="GP608" s="2"/>
      <c r="GQ608" s="2"/>
      <c r="GR608" s="2"/>
      <c r="GS608" s="2"/>
      <c r="GT608" s="2"/>
      <c r="GU608" s="2"/>
      <c r="GV608" s="2"/>
      <c r="GW608" s="2"/>
      <c r="GX608" s="2"/>
      <c r="GY608" s="2"/>
      <c r="GZ608" s="2"/>
      <c r="HA608" s="2"/>
      <c r="HB608" s="2"/>
      <c r="HC608" s="2"/>
      <c r="HD608" s="2"/>
      <c r="HE608" s="2"/>
      <c r="HF608" s="2"/>
      <c r="HG608" s="2"/>
      <c r="HH608" s="2"/>
      <c r="HI608" s="2"/>
      <c r="HJ608" s="2"/>
      <c r="HK608" s="2"/>
      <c r="HL608" s="2"/>
      <c r="HM608" s="2"/>
      <c r="HN608" s="2"/>
      <c r="HO608" s="2"/>
      <c r="HP608" s="2"/>
      <c r="HQ608" s="2"/>
      <c r="HR608" s="2"/>
      <c r="HS608" s="2"/>
      <c r="HT608" s="2"/>
      <c r="HU608" s="2"/>
      <c r="HV608" s="2"/>
      <c r="HW608" s="2"/>
      <c r="HX608" s="2"/>
      <c r="HY608" s="2"/>
      <c r="HZ608" s="2"/>
      <c r="IA608" s="2"/>
      <c r="IB608" s="2"/>
      <c r="IC608" s="2"/>
      <c r="ID608" s="2"/>
      <c r="IE608" s="2"/>
      <c r="IF608" s="2"/>
      <c r="IG608" s="2"/>
      <c r="IH608" s="2"/>
      <c r="II608" s="2"/>
      <c r="IJ608" s="2"/>
      <c r="IK608" s="2"/>
      <c r="IL608" s="2"/>
      <c r="IM608" s="2"/>
      <c r="IN608" s="2"/>
      <c r="IO608" s="2"/>
      <c r="IP608" s="2"/>
      <c r="IQ608" s="2"/>
    </row>
    <row r="609" spans="1:251" s="34" customFormat="1" ht="12.75" x14ac:dyDescent="0.2">
      <c r="A609" s="8"/>
      <c r="B609" s="7"/>
      <c r="C609" s="7"/>
      <c r="D609" s="7"/>
      <c r="E609" s="6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2"/>
      <c r="DH609" s="2"/>
      <c r="DI609" s="2"/>
      <c r="DJ609" s="2"/>
      <c r="DK609" s="2"/>
      <c r="DL609" s="2"/>
      <c r="DM609" s="2"/>
      <c r="DN609" s="2"/>
      <c r="DO609" s="2"/>
      <c r="DP609" s="2"/>
      <c r="DQ609" s="2"/>
      <c r="DR609" s="2"/>
      <c r="DS609" s="2"/>
      <c r="DT609" s="2"/>
      <c r="DU609" s="2"/>
      <c r="DV609" s="2"/>
      <c r="DW609" s="2"/>
      <c r="DX609" s="2"/>
      <c r="DY609" s="2"/>
      <c r="DZ609" s="2"/>
      <c r="EA609" s="2"/>
      <c r="EB609" s="2"/>
      <c r="EC609" s="2"/>
      <c r="ED609" s="2"/>
      <c r="EE609" s="2"/>
      <c r="EF609" s="2"/>
      <c r="EG609" s="2"/>
      <c r="EH609" s="2"/>
      <c r="EI609" s="2"/>
      <c r="EJ609" s="2"/>
      <c r="EK609" s="2"/>
      <c r="EL609" s="2"/>
      <c r="EM609" s="2"/>
      <c r="EN609" s="2"/>
      <c r="EO609" s="2"/>
      <c r="EP609" s="2"/>
      <c r="EQ609" s="2"/>
      <c r="ER609" s="2"/>
      <c r="ES609" s="2"/>
      <c r="ET609" s="2"/>
      <c r="EU609" s="2"/>
      <c r="EV609" s="2"/>
      <c r="EW609" s="2"/>
      <c r="EX609" s="2"/>
      <c r="EY609" s="2"/>
      <c r="EZ609" s="2"/>
      <c r="FA609" s="2"/>
      <c r="FB609" s="2"/>
      <c r="FC609" s="2"/>
      <c r="FD609" s="2"/>
      <c r="FE609" s="2"/>
      <c r="FF609" s="2"/>
      <c r="FG609" s="2"/>
      <c r="FH609" s="2"/>
      <c r="FI609" s="2"/>
      <c r="FJ609" s="2"/>
      <c r="FK609" s="2"/>
      <c r="FL609" s="2"/>
      <c r="FM609" s="2"/>
      <c r="FN609" s="2"/>
      <c r="FO609" s="2"/>
      <c r="FP609" s="2"/>
      <c r="FQ609" s="2"/>
      <c r="FR609" s="2"/>
      <c r="FS609" s="2"/>
      <c r="FT609" s="2"/>
      <c r="FU609" s="2"/>
      <c r="FV609" s="2"/>
      <c r="FW609" s="2"/>
      <c r="FX609" s="2"/>
      <c r="FY609" s="2"/>
      <c r="FZ609" s="2"/>
      <c r="GA609" s="2"/>
      <c r="GB609" s="2"/>
      <c r="GC609" s="2"/>
      <c r="GD609" s="2"/>
      <c r="GE609" s="2"/>
      <c r="GF609" s="2"/>
      <c r="GG609" s="2"/>
      <c r="GH609" s="2"/>
      <c r="GI609" s="2"/>
      <c r="GJ609" s="2"/>
      <c r="GK609" s="2"/>
      <c r="GL609" s="2"/>
      <c r="GM609" s="2"/>
      <c r="GN609" s="2"/>
      <c r="GO609" s="2"/>
      <c r="GP609" s="2"/>
      <c r="GQ609" s="2"/>
      <c r="GR609" s="2"/>
      <c r="GS609" s="2"/>
      <c r="GT609" s="2"/>
      <c r="GU609" s="2"/>
      <c r="GV609" s="2"/>
      <c r="GW609" s="2"/>
      <c r="GX609" s="2"/>
      <c r="GY609" s="2"/>
      <c r="GZ609" s="2"/>
      <c r="HA609" s="2"/>
      <c r="HB609" s="2"/>
      <c r="HC609" s="2"/>
      <c r="HD609" s="2"/>
      <c r="HE609" s="2"/>
      <c r="HF609" s="2"/>
      <c r="HG609" s="2"/>
      <c r="HH609" s="2"/>
      <c r="HI609" s="2"/>
      <c r="HJ609" s="2"/>
      <c r="HK609" s="2"/>
      <c r="HL609" s="2"/>
      <c r="HM609" s="2"/>
      <c r="HN609" s="2"/>
      <c r="HO609" s="2"/>
      <c r="HP609" s="2"/>
      <c r="HQ609" s="2"/>
      <c r="HR609" s="2"/>
      <c r="HS609" s="2"/>
      <c r="HT609" s="2"/>
      <c r="HU609" s="2"/>
      <c r="HV609" s="2"/>
      <c r="HW609" s="2"/>
      <c r="HX609" s="2"/>
      <c r="HY609" s="2"/>
      <c r="HZ609" s="2"/>
      <c r="IA609" s="2"/>
      <c r="IB609" s="2"/>
      <c r="IC609" s="2"/>
      <c r="ID609" s="2"/>
      <c r="IE609" s="2"/>
      <c r="IF609" s="2"/>
      <c r="IG609" s="2"/>
      <c r="IH609" s="2"/>
      <c r="II609" s="2"/>
      <c r="IJ609" s="2"/>
      <c r="IK609" s="2"/>
      <c r="IL609" s="2"/>
      <c r="IM609" s="2"/>
      <c r="IN609" s="2"/>
      <c r="IO609" s="2"/>
      <c r="IP609" s="2"/>
      <c r="IQ609" s="2"/>
    </row>
    <row r="610" spans="1:251" s="34" customFormat="1" ht="12.75" x14ac:dyDescent="0.2">
      <c r="A610" s="8"/>
      <c r="B610" s="7"/>
      <c r="C610" s="7"/>
      <c r="D610" s="7"/>
      <c r="E610" s="6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  <c r="CZ610" s="2"/>
      <c r="DA610" s="2"/>
      <c r="DB610" s="2"/>
      <c r="DC610" s="2"/>
      <c r="DD610" s="2"/>
      <c r="DE610" s="2"/>
      <c r="DF610" s="2"/>
      <c r="DG610" s="2"/>
      <c r="DH610" s="2"/>
      <c r="DI610" s="2"/>
      <c r="DJ610" s="2"/>
      <c r="DK610" s="2"/>
      <c r="DL610" s="2"/>
      <c r="DM610" s="2"/>
      <c r="DN610" s="2"/>
      <c r="DO610" s="2"/>
      <c r="DP610" s="2"/>
      <c r="DQ610" s="2"/>
      <c r="DR610" s="2"/>
      <c r="DS610" s="2"/>
      <c r="DT610" s="2"/>
      <c r="DU610" s="2"/>
      <c r="DV610" s="2"/>
      <c r="DW610" s="2"/>
      <c r="DX610" s="2"/>
      <c r="DY610" s="2"/>
      <c r="DZ610" s="2"/>
      <c r="EA610" s="2"/>
      <c r="EB610" s="2"/>
      <c r="EC610" s="2"/>
      <c r="ED610" s="2"/>
      <c r="EE610" s="2"/>
      <c r="EF610" s="2"/>
      <c r="EG610" s="2"/>
      <c r="EH610" s="2"/>
      <c r="EI610" s="2"/>
      <c r="EJ610" s="2"/>
      <c r="EK610" s="2"/>
      <c r="EL610" s="2"/>
      <c r="EM610" s="2"/>
      <c r="EN610" s="2"/>
      <c r="EO610" s="2"/>
      <c r="EP610" s="2"/>
      <c r="EQ610" s="2"/>
      <c r="ER610" s="2"/>
      <c r="ES610" s="2"/>
      <c r="ET610" s="2"/>
      <c r="EU610" s="2"/>
      <c r="EV610" s="2"/>
      <c r="EW610" s="2"/>
      <c r="EX610" s="2"/>
      <c r="EY610" s="2"/>
      <c r="EZ610" s="2"/>
      <c r="FA610" s="2"/>
      <c r="FB610" s="2"/>
      <c r="FC610" s="2"/>
      <c r="FD610" s="2"/>
      <c r="FE610" s="2"/>
      <c r="FF610" s="2"/>
      <c r="FG610" s="2"/>
      <c r="FH610" s="2"/>
      <c r="FI610" s="2"/>
      <c r="FJ610" s="2"/>
      <c r="FK610" s="2"/>
      <c r="FL610" s="2"/>
      <c r="FM610" s="2"/>
      <c r="FN610" s="2"/>
      <c r="FO610" s="2"/>
      <c r="FP610" s="2"/>
      <c r="FQ610" s="2"/>
      <c r="FR610" s="2"/>
      <c r="FS610" s="2"/>
      <c r="FT610" s="2"/>
      <c r="FU610" s="2"/>
      <c r="FV610" s="2"/>
      <c r="FW610" s="2"/>
      <c r="FX610" s="2"/>
      <c r="FY610" s="2"/>
      <c r="FZ610" s="2"/>
      <c r="GA610" s="2"/>
      <c r="GB610" s="2"/>
      <c r="GC610" s="2"/>
      <c r="GD610" s="2"/>
      <c r="GE610" s="2"/>
      <c r="GF610" s="2"/>
      <c r="GG610" s="2"/>
      <c r="GH610" s="2"/>
      <c r="GI610" s="2"/>
      <c r="GJ610" s="2"/>
      <c r="GK610" s="2"/>
      <c r="GL610" s="2"/>
      <c r="GM610" s="2"/>
      <c r="GN610" s="2"/>
      <c r="GO610" s="2"/>
      <c r="GP610" s="2"/>
      <c r="GQ610" s="2"/>
      <c r="GR610" s="2"/>
      <c r="GS610" s="2"/>
      <c r="GT610" s="2"/>
      <c r="GU610" s="2"/>
      <c r="GV610" s="2"/>
      <c r="GW610" s="2"/>
      <c r="GX610" s="2"/>
      <c r="GY610" s="2"/>
      <c r="GZ610" s="2"/>
      <c r="HA610" s="2"/>
      <c r="HB610" s="2"/>
      <c r="HC610" s="2"/>
      <c r="HD610" s="2"/>
      <c r="HE610" s="2"/>
      <c r="HF610" s="2"/>
      <c r="HG610" s="2"/>
      <c r="HH610" s="2"/>
      <c r="HI610" s="2"/>
      <c r="HJ610" s="2"/>
      <c r="HK610" s="2"/>
      <c r="HL610" s="2"/>
      <c r="HM610" s="2"/>
      <c r="HN610" s="2"/>
      <c r="HO610" s="2"/>
      <c r="HP610" s="2"/>
      <c r="HQ610" s="2"/>
      <c r="HR610" s="2"/>
      <c r="HS610" s="2"/>
      <c r="HT610" s="2"/>
      <c r="HU610" s="2"/>
      <c r="HV610" s="2"/>
      <c r="HW610" s="2"/>
      <c r="HX610" s="2"/>
      <c r="HY610" s="2"/>
      <c r="HZ610" s="2"/>
      <c r="IA610" s="2"/>
      <c r="IB610" s="2"/>
      <c r="IC610" s="2"/>
      <c r="ID610" s="2"/>
      <c r="IE610" s="2"/>
      <c r="IF610" s="2"/>
      <c r="IG610" s="2"/>
      <c r="IH610" s="2"/>
      <c r="II610" s="2"/>
      <c r="IJ610" s="2"/>
      <c r="IK610" s="2"/>
      <c r="IL610" s="2"/>
      <c r="IM610" s="2"/>
      <c r="IN610" s="2"/>
      <c r="IO610" s="2"/>
      <c r="IP610" s="2"/>
      <c r="IQ610" s="2"/>
    </row>
    <row r="611" spans="1:251" s="34" customFormat="1" ht="12.75" x14ac:dyDescent="0.2">
      <c r="A611" s="8"/>
      <c r="B611" s="7"/>
      <c r="C611" s="7"/>
      <c r="D611" s="7"/>
      <c r="E611" s="6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  <c r="DN611" s="2"/>
      <c r="DO611" s="2"/>
      <c r="DP611" s="2"/>
      <c r="DQ611" s="2"/>
      <c r="DR611" s="2"/>
      <c r="DS611" s="2"/>
      <c r="DT611" s="2"/>
      <c r="DU611" s="2"/>
      <c r="DV611" s="2"/>
      <c r="DW611" s="2"/>
      <c r="DX611" s="2"/>
      <c r="DY611" s="2"/>
      <c r="DZ611" s="2"/>
      <c r="EA611" s="2"/>
      <c r="EB611" s="2"/>
      <c r="EC611" s="2"/>
      <c r="ED611" s="2"/>
      <c r="EE611" s="2"/>
      <c r="EF611" s="2"/>
      <c r="EG611" s="2"/>
      <c r="EH611" s="2"/>
      <c r="EI611" s="2"/>
      <c r="EJ611" s="2"/>
      <c r="EK611" s="2"/>
      <c r="EL611" s="2"/>
      <c r="EM611" s="2"/>
      <c r="EN611" s="2"/>
      <c r="EO611" s="2"/>
      <c r="EP611" s="2"/>
      <c r="EQ611" s="2"/>
      <c r="ER611" s="2"/>
      <c r="ES611" s="2"/>
      <c r="ET611" s="2"/>
      <c r="EU611" s="2"/>
      <c r="EV611" s="2"/>
      <c r="EW611" s="2"/>
      <c r="EX611" s="2"/>
      <c r="EY611" s="2"/>
      <c r="EZ611" s="2"/>
      <c r="FA611" s="2"/>
      <c r="FB611" s="2"/>
      <c r="FC611" s="2"/>
      <c r="FD611" s="2"/>
      <c r="FE611" s="2"/>
      <c r="FF611" s="2"/>
      <c r="FG611" s="2"/>
      <c r="FH611" s="2"/>
      <c r="FI611" s="2"/>
      <c r="FJ611" s="2"/>
      <c r="FK611" s="2"/>
      <c r="FL611" s="2"/>
      <c r="FM611" s="2"/>
      <c r="FN611" s="2"/>
      <c r="FO611" s="2"/>
      <c r="FP611" s="2"/>
      <c r="FQ611" s="2"/>
      <c r="FR611" s="2"/>
      <c r="FS611" s="2"/>
      <c r="FT611" s="2"/>
      <c r="FU611" s="2"/>
      <c r="FV611" s="2"/>
      <c r="FW611" s="2"/>
      <c r="FX611" s="2"/>
      <c r="FY611" s="2"/>
      <c r="FZ611" s="2"/>
      <c r="GA611" s="2"/>
      <c r="GB611" s="2"/>
      <c r="GC611" s="2"/>
      <c r="GD611" s="2"/>
      <c r="GE611" s="2"/>
      <c r="GF611" s="2"/>
      <c r="GG611" s="2"/>
      <c r="GH611" s="2"/>
      <c r="GI611" s="2"/>
      <c r="GJ611" s="2"/>
      <c r="GK611" s="2"/>
      <c r="GL611" s="2"/>
      <c r="GM611" s="2"/>
      <c r="GN611" s="2"/>
      <c r="GO611" s="2"/>
      <c r="GP611" s="2"/>
      <c r="GQ611" s="2"/>
      <c r="GR611" s="2"/>
      <c r="GS611" s="2"/>
      <c r="GT611" s="2"/>
      <c r="GU611" s="2"/>
      <c r="GV611" s="2"/>
      <c r="GW611" s="2"/>
      <c r="GX611" s="2"/>
      <c r="GY611" s="2"/>
      <c r="GZ611" s="2"/>
      <c r="HA611" s="2"/>
      <c r="HB611" s="2"/>
      <c r="HC611" s="2"/>
      <c r="HD611" s="2"/>
      <c r="HE611" s="2"/>
      <c r="HF611" s="2"/>
      <c r="HG611" s="2"/>
      <c r="HH611" s="2"/>
      <c r="HI611" s="2"/>
      <c r="HJ611" s="2"/>
      <c r="HK611" s="2"/>
      <c r="HL611" s="2"/>
      <c r="HM611" s="2"/>
      <c r="HN611" s="2"/>
      <c r="HO611" s="2"/>
      <c r="HP611" s="2"/>
      <c r="HQ611" s="2"/>
      <c r="HR611" s="2"/>
      <c r="HS611" s="2"/>
      <c r="HT611" s="2"/>
      <c r="HU611" s="2"/>
      <c r="HV611" s="2"/>
      <c r="HW611" s="2"/>
      <c r="HX611" s="2"/>
      <c r="HY611" s="2"/>
      <c r="HZ611" s="2"/>
      <c r="IA611" s="2"/>
      <c r="IB611" s="2"/>
      <c r="IC611" s="2"/>
      <c r="ID611" s="2"/>
      <c r="IE611" s="2"/>
      <c r="IF611" s="2"/>
      <c r="IG611" s="2"/>
      <c r="IH611" s="2"/>
      <c r="II611" s="2"/>
      <c r="IJ611" s="2"/>
      <c r="IK611" s="2"/>
      <c r="IL611" s="2"/>
      <c r="IM611" s="2"/>
      <c r="IN611" s="2"/>
      <c r="IO611" s="2"/>
      <c r="IP611" s="2"/>
      <c r="IQ611" s="2"/>
    </row>
    <row r="612" spans="1:251" s="34" customFormat="1" ht="12.75" x14ac:dyDescent="0.2">
      <c r="A612" s="8"/>
      <c r="B612" s="7"/>
      <c r="C612" s="7"/>
      <c r="D612" s="7"/>
      <c r="E612" s="6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  <c r="DN612" s="2"/>
      <c r="DO612" s="2"/>
      <c r="DP612" s="2"/>
      <c r="DQ612" s="2"/>
      <c r="DR612" s="2"/>
      <c r="DS612" s="2"/>
      <c r="DT612" s="2"/>
      <c r="DU612" s="2"/>
      <c r="DV612" s="2"/>
      <c r="DW612" s="2"/>
      <c r="DX612" s="2"/>
      <c r="DY612" s="2"/>
      <c r="DZ612" s="2"/>
      <c r="EA612" s="2"/>
      <c r="EB612" s="2"/>
      <c r="EC612" s="2"/>
      <c r="ED612" s="2"/>
      <c r="EE612" s="2"/>
      <c r="EF612" s="2"/>
      <c r="EG612" s="2"/>
      <c r="EH612" s="2"/>
      <c r="EI612" s="2"/>
      <c r="EJ612" s="2"/>
      <c r="EK612" s="2"/>
      <c r="EL612" s="2"/>
      <c r="EM612" s="2"/>
      <c r="EN612" s="2"/>
      <c r="EO612" s="2"/>
      <c r="EP612" s="2"/>
      <c r="EQ612" s="2"/>
      <c r="ER612" s="2"/>
      <c r="ES612" s="2"/>
      <c r="ET612" s="2"/>
      <c r="EU612" s="2"/>
      <c r="EV612" s="2"/>
      <c r="EW612" s="2"/>
      <c r="EX612" s="2"/>
      <c r="EY612" s="2"/>
      <c r="EZ612" s="2"/>
      <c r="FA612" s="2"/>
      <c r="FB612" s="2"/>
      <c r="FC612" s="2"/>
      <c r="FD612" s="2"/>
      <c r="FE612" s="2"/>
      <c r="FF612" s="2"/>
      <c r="FG612" s="2"/>
      <c r="FH612" s="2"/>
      <c r="FI612" s="2"/>
      <c r="FJ612" s="2"/>
      <c r="FK612" s="2"/>
      <c r="FL612" s="2"/>
      <c r="FM612" s="2"/>
      <c r="FN612" s="2"/>
      <c r="FO612" s="2"/>
      <c r="FP612" s="2"/>
      <c r="FQ612" s="2"/>
      <c r="FR612" s="2"/>
      <c r="FS612" s="2"/>
      <c r="FT612" s="2"/>
      <c r="FU612" s="2"/>
      <c r="FV612" s="2"/>
      <c r="FW612" s="2"/>
      <c r="FX612" s="2"/>
      <c r="FY612" s="2"/>
      <c r="FZ612" s="2"/>
      <c r="GA612" s="2"/>
      <c r="GB612" s="2"/>
      <c r="GC612" s="2"/>
      <c r="GD612" s="2"/>
      <c r="GE612" s="2"/>
      <c r="GF612" s="2"/>
      <c r="GG612" s="2"/>
      <c r="GH612" s="2"/>
      <c r="GI612" s="2"/>
      <c r="GJ612" s="2"/>
      <c r="GK612" s="2"/>
      <c r="GL612" s="2"/>
      <c r="GM612" s="2"/>
      <c r="GN612" s="2"/>
      <c r="GO612" s="2"/>
      <c r="GP612" s="2"/>
      <c r="GQ612" s="2"/>
      <c r="GR612" s="2"/>
      <c r="GS612" s="2"/>
      <c r="GT612" s="2"/>
      <c r="GU612" s="2"/>
      <c r="GV612" s="2"/>
      <c r="GW612" s="2"/>
      <c r="GX612" s="2"/>
      <c r="GY612" s="2"/>
      <c r="GZ612" s="2"/>
      <c r="HA612" s="2"/>
      <c r="HB612" s="2"/>
      <c r="HC612" s="2"/>
      <c r="HD612" s="2"/>
      <c r="HE612" s="2"/>
      <c r="HF612" s="2"/>
      <c r="HG612" s="2"/>
      <c r="HH612" s="2"/>
      <c r="HI612" s="2"/>
      <c r="HJ612" s="2"/>
      <c r="HK612" s="2"/>
      <c r="HL612" s="2"/>
      <c r="HM612" s="2"/>
      <c r="HN612" s="2"/>
      <c r="HO612" s="2"/>
      <c r="HP612" s="2"/>
      <c r="HQ612" s="2"/>
      <c r="HR612" s="2"/>
      <c r="HS612" s="2"/>
      <c r="HT612" s="2"/>
      <c r="HU612" s="2"/>
      <c r="HV612" s="2"/>
      <c r="HW612" s="2"/>
      <c r="HX612" s="2"/>
      <c r="HY612" s="2"/>
      <c r="HZ612" s="2"/>
      <c r="IA612" s="2"/>
      <c r="IB612" s="2"/>
      <c r="IC612" s="2"/>
      <c r="ID612" s="2"/>
      <c r="IE612" s="2"/>
      <c r="IF612" s="2"/>
      <c r="IG612" s="2"/>
      <c r="IH612" s="2"/>
      <c r="II612" s="2"/>
      <c r="IJ612" s="2"/>
      <c r="IK612" s="2"/>
      <c r="IL612" s="2"/>
      <c r="IM612" s="2"/>
      <c r="IN612" s="2"/>
      <c r="IO612" s="2"/>
      <c r="IP612" s="2"/>
      <c r="IQ612" s="2"/>
    </row>
    <row r="613" spans="1:251" s="34" customFormat="1" ht="12.75" x14ac:dyDescent="0.2">
      <c r="A613" s="8"/>
      <c r="B613" s="7"/>
      <c r="C613" s="7"/>
      <c r="D613" s="7"/>
      <c r="E613" s="6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  <c r="DN613" s="2"/>
      <c r="DO613" s="2"/>
      <c r="DP613" s="2"/>
      <c r="DQ613" s="2"/>
      <c r="DR613" s="2"/>
      <c r="DS613" s="2"/>
      <c r="DT613" s="2"/>
      <c r="DU613" s="2"/>
      <c r="DV613" s="2"/>
      <c r="DW613" s="2"/>
      <c r="DX613" s="2"/>
      <c r="DY613" s="2"/>
      <c r="DZ613" s="2"/>
      <c r="EA613" s="2"/>
      <c r="EB613" s="2"/>
      <c r="EC613" s="2"/>
      <c r="ED613" s="2"/>
      <c r="EE613" s="2"/>
      <c r="EF613" s="2"/>
      <c r="EG613" s="2"/>
      <c r="EH613" s="2"/>
      <c r="EI613" s="2"/>
      <c r="EJ613" s="2"/>
      <c r="EK613" s="2"/>
      <c r="EL613" s="2"/>
      <c r="EM613" s="2"/>
      <c r="EN613" s="2"/>
      <c r="EO613" s="2"/>
      <c r="EP613" s="2"/>
      <c r="EQ613" s="2"/>
      <c r="ER613" s="2"/>
      <c r="ES613" s="2"/>
      <c r="ET613" s="2"/>
      <c r="EU613" s="2"/>
      <c r="EV613" s="2"/>
      <c r="EW613" s="2"/>
      <c r="EX613" s="2"/>
      <c r="EY613" s="2"/>
      <c r="EZ613" s="2"/>
      <c r="FA613" s="2"/>
      <c r="FB613" s="2"/>
      <c r="FC613" s="2"/>
      <c r="FD613" s="2"/>
      <c r="FE613" s="2"/>
      <c r="FF613" s="2"/>
      <c r="FG613" s="2"/>
      <c r="FH613" s="2"/>
      <c r="FI613" s="2"/>
      <c r="FJ613" s="2"/>
      <c r="FK613" s="2"/>
      <c r="FL613" s="2"/>
      <c r="FM613" s="2"/>
      <c r="FN613" s="2"/>
      <c r="FO613" s="2"/>
      <c r="FP613" s="2"/>
      <c r="FQ613" s="2"/>
      <c r="FR613" s="2"/>
      <c r="FS613" s="2"/>
      <c r="FT613" s="2"/>
      <c r="FU613" s="2"/>
      <c r="FV613" s="2"/>
      <c r="FW613" s="2"/>
      <c r="FX613" s="2"/>
      <c r="FY613" s="2"/>
      <c r="FZ613" s="2"/>
      <c r="GA613" s="2"/>
      <c r="GB613" s="2"/>
      <c r="GC613" s="2"/>
      <c r="GD613" s="2"/>
      <c r="GE613" s="2"/>
      <c r="GF613" s="2"/>
      <c r="GG613" s="2"/>
      <c r="GH613" s="2"/>
      <c r="GI613" s="2"/>
      <c r="GJ613" s="2"/>
      <c r="GK613" s="2"/>
      <c r="GL613" s="2"/>
      <c r="GM613" s="2"/>
      <c r="GN613" s="2"/>
      <c r="GO613" s="2"/>
      <c r="GP613" s="2"/>
      <c r="GQ613" s="2"/>
      <c r="GR613" s="2"/>
      <c r="GS613" s="2"/>
      <c r="GT613" s="2"/>
      <c r="GU613" s="2"/>
      <c r="GV613" s="2"/>
      <c r="GW613" s="2"/>
      <c r="GX613" s="2"/>
      <c r="GY613" s="2"/>
      <c r="GZ613" s="2"/>
      <c r="HA613" s="2"/>
      <c r="HB613" s="2"/>
      <c r="HC613" s="2"/>
      <c r="HD613" s="2"/>
      <c r="HE613" s="2"/>
      <c r="HF613" s="2"/>
      <c r="HG613" s="2"/>
      <c r="HH613" s="2"/>
      <c r="HI613" s="2"/>
      <c r="HJ613" s="2"/>
      <c r="HK613" s="2"/>
      <c r="HL613" s="2"/>
      <c r="HM613" s="2"/>
      <c r="HN613" s="2"/>
      <c r="HO613" s="2"/>
      <c r="HP613" s="2"/>
      <c r="HQ613" s="2"/>
      <c r="HR613" s="2"/>
      <c r="HS613" s="2"/>
      <c r="HT613" s="2"/>
      <c r="HU613" s="2"/>
      <c r="HV613" s="2"/>
      <c r="HW613" s="2"/>
      <c r="HX613" s="2"/>
      <c r="HY613" s="2"/>
      <c r="HZ613" s="2"/>
      <c r="IA613" s="2"/>
      <c r="IB613" s="2"/>
      <c r="IC613" s="2"/>
      <c r="ID613" s="2"/>
      <c r="IE613" s="2"/>
      <c r="IF613" s="2"/>
      <c r="IG613" s="2"/>
      <c r="IH613" s="2"/>
      <c r="II613" s="2"/>
      <c r="IJ613" s="2"/>
      <c r="IK613" s="2"/>
      <c r="IL613" s="2"/>
      <c r="IM613" s="2"/>
      <c r="IN613" s="2"/>
      <c r="IO613" s="2"/>
      <c r="IP613" s="2"/>
      <c r="IQ613" s="2"/>
    </row>
    <row r="614" spans="1:251" s="34" customFormat="1" ht="12.75" x14ac:dyDescent="0.2">
      <c r="A614" s="8"/>
      <c r="B614" s="7"/>
      <c r="C614" s="7"/>
      <c r="D614" s="7"/>
      <c r="E614" s="6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  <c r="DN614" s="2"/>
      <c r="DO614" s="2"/>
      <c r="DP614" s="2"/>
      <c r="DQ614" s="2"/>
      <c r="DR614" s="2"/>
      <c r="DS614" s="2"/>
      <c r="DT614" s="2"/>
      <c r="DU614" s="2"/>
      <c r="DV614" s="2"/>
      <c r="DW614" s="2"/>
      <c r="DX614" s="2"/>
      <c r="DY614" s="2"/>
      <c r="DZ614" s="2"/>
      <c r="EA614" s="2"/>
      <c r="EB614" s="2"/>
      <c r="EC614" s="2"/>
      <c r="ED614" s="2"/>
      <c r="EE614" s="2"/>
      <c r="EF614" s="2"/>
      <c r="EG614" s="2"/>
      <c r="EH614" s="2"/>
      <c r="EI614" s="2"/>
      <c r="EJ614" s="2"/>
      <c r="EK614" s="2"/>
      <c r="EL614" s="2"/>
      <c r="EM614" s="2"/>
      <c r="EN614" s="2"/>
      <c r="EO614" s="2"/>
      <c r="EP614" s="2"/>
      <c r="EQ614" s="2"/>
      <c r="ER614" s="2"/>
      <c r="ES614" s="2"/>
      <c r="ET614" s="2"/>
      <c r="EU614" s="2"/>
      <c r="EV614" s="2"/>
      <c r="EW614" s="2"/>
      <c r="EX614" s="2"/>
      <c r="EY614" s="2"/>
      <c r="EZ614" s="2"/>
      <c r="FA614" s="2"/>
      <c r="FB614" s="2"/>
      <c r="FC614" s="2"/>
      <c r="FD614" s="2"/>
      <c r="FE614" s="2"/>
      <c r="FF614" s="2"/>
      <c r="FG614" s="2"/>
      <c r="FH614" s="2"/>
      <c r="FI614" s="2"/>
      <c r="FJ614" s="2"/>
      <c r="FK614" s="2"/>
      <c r="FL614" s="2"/>
      <c r="FM614" s="2"/>
      <c r="FN614" s="2"/>
      <c r="FO614" s="2"/>
      <c r="FP614" s="2"/>
      <c r="FQ614" s="2"/>
      <c r="FR614" s="2"/>
      <c r="FS614" s="2"/>
      <c r="FT614" s="2"/>
      <c r="FU614" s="2"/>
      <c r="FV614" s="2"/>
      <c r="FW614" s="2"/>
      <c r="FX614" s="2"/>
      <c r="FY614" s="2"/>
      <c r="FZ614" s="2"/>
      <c r="GA614" s="2"/>
      <c r="GB614" s="2"/>
      <c r="GC614" s="2"/>
      <c r="GD614" s="2"/>
      <c r="GE614" s="2"/>
      <c r="GF614" s="2"/>
      <c r="GG614" s="2"/>
      <c r="GH614" s="2"/>
      <c r="GI614" s="2"/>
      <c r="GJ614" s="2"/>
      <c r="GK614" s="2"/>
      <c r="GL614" s="2"/>
      <c r="GM614" s="2"/>
      <c r="GN614" s="2"/>
      <c r="GO614" s="2"/>
      <c r="GP614" s="2"/>
      <c r="GQ614" s="2"/>
      <c r="GR614" s="2"/>
      <c r="GS614" s="2"/>
      <c r="GT614" s="2"/>
      <c r="GU614" s="2"/>
      <c r="GV614" s="2"/>
      <c r="GW614" s="2"/>
      <c r="GX614" s="2"/>
      <c r="GY614" s="2"/>
      <c r="GZ614" s="2"/>
      <c r="HA614" s="2"/>
      <c r="HB614" s="2"/>
      <c r="HC614" s="2"/>
      <c r="HD614" s="2"/>
      <c r="HE614" s="2"/>
      <c r="HF614" s="2"/>
      <c r="HG614" s="2"/>
      <c r="HH614" s="2"/>
      <c r="HI614" s="2"/>
      <c r="HJ614" s="2"/>
      <c r="HK614" s="2"/>
      <c r="HL614" s="2"/>
      <c r="HM614" s="2"/>
      <c r="HN614" s="2"/>
      <c r="HO614" s="2"/>
      <c r="HP614" s="2"/>
      <c r="HQ614" s="2"/>
      <c r="HR614" s="2"/>
      <c r="HS614" s="2"/>
      <c r="HT614" s="2"/>
      <c r="HU614" s="2"/>
      <c r="HV614" s="2"/>
      <c r="HW614" s="2"/>
      <c r="HX614" s="2"/>
      <c r="HY614" s="2"/>
      <c r="HZ614" s="2"/>
      <c r="IA614" s="2"/>
      <c r="IB614" s="2"/>
      <c r="IC614" s="2"/>
      <c r="ID614" s="2"/>
      <c r="IE614" s="2"/>
      <c r="IF614" s="2"/>
      <c r="IG614" s="2"/>
      <c r="IH614" s="2"/>
      <c r="II614" s="2"/>
      <c r="IJ614" s="2"/>
      <c r="IK614" s="2"/>
      <c r="IL614" s="2"/>
      <c r="IM614" s="2"/>
      <c r="IN614" s="2"/>
      <c r="IO614" s="2"/>
      <c r="IP614" s="2"/>
      <c r="IQ614" s="2"/>
    </row>
    <row r="615" spans="1:251" s="34" customFormat="1" ht="12.75" x14ac:dyDescent="0.2">
      <c r="A615" s="8"/>
      <c r="B615" s="7"/>
      <c r="C615" s="7"/>
      <c r="D615" s="7"/>
      <c r="E615" s="6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  <c r="DN615" s="2"/>
      <c r="DO615" s="2"/>
      <c r="DP615" s="2"/>
      <c r="DQ615" s="2"/>
      <c r="DR615" s="2"/>
      <c r="DS615" s="2"/>
      <c r="DT615" s="2"/>
      <c r="DU615" s="2"/>
      <c r="DV615" s="2"/>
      <c r="DW615" s="2"/>
      <c r="DX615" s="2"/>
      <c r="DY615" s="2"/>
      <c r="DZ615" s="2"/>
      <c r="EA615" s="2"/>
      <c r="EB615" s="2"/>
      <c r="EC615" s="2"/>
      <c r="ED615" s="2"/>
      <c r="EE615" s="2"/>
      <c r="EF615" s="2"/>
      <c r="EG615" s="2"/>
      <c r="EH615" s="2"/>
      <c r="EI615" s="2"/>
      <c r="EJ615" s="2"/>
      <c r="EK615" s="2"/>
      <c r="EL615" s="2"/>
      <c r="EM615" s="2"/>
      <c r="EN615" s="2"/>
      <c r="EO615" s="2"/>
      <c r="EP615" s="2"/>
      <c r="EQ615" s="2"/>
      <c r="ER615" s="2"/>
      <c r="ES615" s="2"/>
      <c r="ET615" s="2"/>
      <c r="EU615" s="2"/>
      <c r="EV615" s="2"/>
      <c r="EW615" s="2"/>
      <c r="EX615" s="2"/>
      <c r="EY615" s="2"/>
      <c r="EZ615" s="2"/>
      <c r="FA615" s="2"/>
      <c r="FB615" s="2"/>
      <c r="FC615" s="2"/>
      <c r="FD615" s="2"/>
      <c r="FE615" s="2"/>
      <c r="FF615" s="2"/>
      <c r="FG615" s="2"/>
      <c r="FH615" s="2"/>
      <c r="FI615" s="2"/>
      <c r="FJ615" s="2"/>
      <c r="FK615" s="2"/>
      <c r="FL615" s="2"/>
      <c r="FM615" s="2"/>
      <c r="FN615" s="2"/>
      <c r="FO615" s="2"/>
      <c r="FP615" s="2"/>
      <c r="FQ615" s="2"/>
      <c r="FR615" s="2"/>
      <c r="FS615" s="2"/>
      <c r="FT615" s="2"/>
      <c r="FU615" s="2"/>
      <c r="FV615" s="2"/>
      <c r="FW615" s="2"/>
      <c r="FX615" s="2"/>
      <c r="FY615" s="2"/>
      <c r="FZ615" s="2"/>
      <c r="GA615" s="2"/>
      <c r="GB615" s="2"/>
      <c r="GC615" s="2"/>
      <c r="GD615" s="2"/>
      <c r="GE615" s="2"/>
      <c r="GF615" s="2"/>
      <c r="GG615" s="2"/>
      <c r="GH615" s="2"/>
      <c r="GI615" s="2"/>
      <c r="GJ615" s="2"/>
      <c r="GK615" s="2"/>
      <c r="GL615" s="2"/>
      <c r="GM615" s="2"/>
      <c r="GN615" s="2"/>
      <c r="GO615" s="2"/>
      <c r="GP615" s="2"/>
      <c r="GQ615" s="2"/>
      <c r="GR615" s="2"/>
      <c r="GS615" s="2"/>
      <c r="GT615" s="2"/>
      <c r="GU615" s="2"/>
      <c r="GV615" s="2"/>
      <c r="GW615" s="2"/>
      <c r="GX615" s="2"/>
      <c r="GY615" s="2"/>
      <c r="GZ615" s="2"/>
      <c r="HA615" s="2"/>
      <c r="HB615" s="2"/>
      <c r="HC615" s="2"/>
      <c r="HD615" s="2"/>
      <c r="HE615" s="2"/>
      <c r="HF615" s="2"/>
      <c r="HG615" s="2"/>
      <c r="HH615" s="2"/>
      <c r="HI615" s="2"/>
      <c r="HJ615" s="2"/>
      <c r="HK615" s="2"/>
      <c r="HL615" s="2"/>
      <c r="HM615" s="2"/>
      <c r="HN615" s="2"/>
      <c r="HO615" s="2"/>
      <c r="HP615" s="2"/>
      <c r="HQ615" s="2"/>
      <c r="HR615" s="2"/>
      <c r="HS615" s="2"/>
      <c r="HT615" s="2"/>
      <c r="HU615" s="2"/>
      <c r="HV615" s="2"/>
      <c r="HW615" s="2"/>
      <c r="HX615" s="2"/>
      <c r="HY615" s="2"/>
      <c r="HZ615" s="2"/>
      <c r="IA615" s="2"/>
      <c r="IB615" s="2"/>
      <c r="IC615" s="2"/>
      <c r="ID615" s="2"/>
      <c r="IE615" s="2"/>
      <c r="IF615" s="2"/>
      <c r="IG615" s="2"/>
      <c r="IH615" s="2"/>
      <c r="II615" s="2"/>
      <c r="IJ615" s="2"/>
      <c r="IK615" s="2"/>
      <c r="IL615" s="2"/>
      <c r="IM615" s="2"/>
      <c r="IN615" s="2"/>
      <c r="IO615" s="2"/>
      <c r="IP615" s="2"/>
      <c r="IQ615" s="2"/>
    </row>
    <row r="616" spans="1:251" s="34" customFormat="1" ht="12.75" x14ac:dyDescent="0.2">
      <c r="A616" s="8"/>
      <c r="B616" s="7"/>
      <c r="C616" s="7"/>
      <c r="D616" s="7"/>
      <c r="E616" s="6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  <c r="DN616" s="2"/>
      <c r="DO616" s="2"/>
      <c r="DP616" s="2"/>
      <c r="DQ616" s="2"/>
      <c r="DR616" s="2"/>
      <c r="DS616" s="2"/>
      <c r="DT616" s="2"/>
      <c r="DU616" s="2"/>
      <c r="DV616" s="2"/>
      <c r="DW616" s="2"/>
      <c r="DX616" s="2"/>
      <c r="DY616" s="2"/>
      <c r="DZ616" s="2"/>
      <c r="EA616" s="2"/>
      <c r="EB616" s="2"/>
      <c r="EC616" s="2"/>
      <c r="ED616" s="2"/>
      <c r="EE616" s="2"/>
      <c r="EF616" s="2"/>
      <c r="EG616" s="2"/>
      <c r="EH616" s="2"/>
      <c r="EI616" s="2"/>
      <c r="EJ616" s="2"/>
      <c r="EK616" s="2"/>
      <c r="EL616" s="2"/>
      <c r="EM616" s="2"/>
      <c r="EN616" s="2"/>
      <c r="EO616" s="2"/>
      <c r="EP616" s="2"/>
      <c r="EQ616" s="2"/>
      <c r="ER616" s="2"/>
      <c r="ES616" s="2"/>
      <c r="ET616" s="2"/>
      <c r="EU616" s="2"/>
      <c r="EV616" s="2"/>
      <c r="EW616" s="2"/>
      <c r="EX616" s="2"/>
      <c r="EY616" s="2"/>
      <c r="EZ616" s="2"/>
      <c r="FA616" s="2"/>
      <c r="FB616" s="2"/>
      <c r="FC616" s="2"/>
      <c r="FD616" s="2"/>
      <c r="FE616" s="2"/>
      <c r="FF616" s="2"/>
      <c r="FG616" s="2"/>
      <c r="FH616" s="2"/>
      <c r="FI616" s="2"/>
      <c r="FJ616" s="2"/>
      <c r="FK616" s="2"/>
      <c r="FL616" s="2"/>
      <c r="FM616" s="2"/>
      <c r="FN616" s="2"/>
      <c r="FO616" s="2"/>
      <c r="FP616" s="2"/>
      <c r="FQ616" s="2"/>
      <c r="FR616" s="2"/>
      <c r="FS616" s="2"/>
      <c r="FT616" s="2"/>
      <c r="FU616" s="2"/>
      <c r="FV616" s="2"/>
      <c r="FW616" s="2"/>
      <c r="FX616" s="2"/>
      <c r="FY616" s="2"/>
      <c r="FZ616" s="2"/>
      <c r="GA616" s="2"/>
      <c r="GB616" s="2"/>
      <c r="GC616" s="2"/>
      <c r="GD616" s="2"/>
      <c r="GE616" s="2"/>
      <c r="GF616" s="2"/>
      <c r="GG616" s="2"/>
      <c r="GH616" s="2"/>
      <c r="GI616" s="2"/>
      <c r="GJ616" s="2"/>
      <c r="GK616" s="2"/>
      <c r="GL616" s="2"/>
      <c r="GM616" s="2"/>
      <c r="GN616" s="2"/>
      <c r="GO616" s="2"/>
      <c r="GP616" s="2"/>
      <c r="GQ616" s="2"/>
      <c r="GR616" s="2"/>
      <c r="GS616" s="2"/>
      <c r="GT616" s="2"/>
      <c r="GU616" s="2"/>
      <c r="GV616" s="2"/>
      <c r="GW616" s="2"/>
      <c r="GX616" s="2"/>
      <c r="GY616" s="2"/>
      <c r="GZ616" s="2"/>
      <c r="HA616" s="2"/>
      <c r="HB616" s="2"/>
      <c r="HC616" s="2"/>
      <c r="HD616" s="2"/>
      <c r="HE616" s="2"/>
      <c r="HF616" s="2"/>
      <c r="HG616" s="2"/>
      <c r="HH616" s="2"/>
      <c r="HI616" s="2"/>
      <c r="HJ616" s="2"/>
      <c r="HK616" s="2"/>
      <c r="HL616" s="2"/>
      <c r="HM616" s="2"/>
      <c r="HN616" s="2"/>
      <c r="HO616" s="2"/>
      <c r="HP616" s="2"/>
      <c r="HQ616" s="2"/>
      <c r="HR616" s="2"/>
      <c r="HS616" s="2"/>
      <c r="HT616" s="2"/>
      <c r="HU616" s="2"/>
      <c r="HV616" s="2"/>
      <c r="HW616" s="2"/>
      <c r="HX616" s="2"/>
      <c r="HY616" s="2"/>
      <c r="HZ616" s="2"/>
      <c r="IA616" s="2"/>
      <c r="IB616" s="2"/>
      <c r="IC616" s="2"/>
      <c r="ID616" s="2"/>
      <c r="IE616" s="2"/>
      <c r="IF616" s="2"/>
      <c r="IG616" s="2"/>
      <c r="IH616" s="2"/>
      <c r="II616" s="2"/>
      <c r="IJ616" s="2"/>
      <c r="IK616" s="2"/>
      <c r="IL616" s="2"/>
      <c r="IM616" s="2"/>
      <c r="IN616" s="2"/>
      <c r="IO616" s="2"/>
      <c r="IP616" s="2"/>
      <c r="IQ616" s="2"/>
    </row>
    <row r="617" spans="1:251" s="34" customFormat="1" ht="12.75" x14ac:dyDescent="0.2">
      <c r="A617" s="8"/>
      <c r="B617" s="7"/>
      <c r="C617" s="7"/>
      <c r="D617" s="7"/>
      <c r="E617" s="6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  <c r="DN617" s="2"/>
      <c r="DO617" s="2"/>
      <c r="DP617" s="2"/>
      <c r="DQ617" s="2"/>
      <c r="DR617" s="2"/>
      <c r="DS617" s="2"/>
      <c r="DT617" s="2"/>
      <c r="DU617" s="2"/>
      <c r="DV617" s="2"/>
      <c r="DW617" s="2"/>
      <c r="DX617" s="2"/>
      <c r="DY617" s="2"/>
      <c r="DZ617" s="2"/>
      <c r="EA617" s="2"/>
      <c r="EB617" s="2"/>
      <c r="EC617" s="2"/>
      <c r="ED617" s="2"/>
      <c r="EE617" s="2"/>
      <c r="EF617" s="2"/>
      <c r="EG617" s="2"/>
      <c r="EH617" s="2"/>
      <c r="EI617" s="2"/>
      <c r="EJ617" s="2"/>
      <c r="EK617" s="2"/>
      <c r="EL617" s="2"/>
      <c r="EM617" s="2"/>
      <c r="EN617" s="2"/>
      <c r="EO617" s="2"/>
      <c r="EP617" s="2"/>
      <c r="EQ617" s="2"/>
      <c r="ER617" s="2"/>
      <c r="ES617" s="2"/>
      <c r="ET617" s="2"/>
      <c r="EU617" s="2"/>
      <c r="EV617" s="2"/>
      <c r="EW617" s="2"/>
      <c r="EX617" s="2"/>
      <c r="EY617" s="2"/>
      <c r="EZ617" s="2"/>
      <c r="FA617" s="2"/>
      <c r="FB617" s="2"/>
      <c r="FC617" s="2"/>
      <c r="FD617" s="2"/>
      <c r="FE617" s="2"/>
      <c r="FF617" s="2"/>
      <c r="FG617" s="2"/>
      <c r="FH617" s="2"/>
      <c r="FI617" s="2"/>
      <c r="FJ617" s="2"/>
      <c r="FK617" s="2"/>
      <c r="FL617" s="2"/>
      <c r="FM617" s="2"/>
      <c r="FN617" s="2"/>
      <c r="FO617" s="2"/>
      <c r="FP617" s="2"/>
      <c r="FQ617" s="2"/>
      <c r="FR617" s="2"/>
      <c r="FS617" s="2"/>
      <c r="FT617" s="2"/>
      <c r="FU617" s="2"/>
      <c r="FV617" s="2"/>
      <c r="FW617" s="2"/>
      <c r="FX617" s="2"/>
      <c r="FY617" s="2"/>
      <c r="FZ617" s="2"/>
      <c r="GA617" s="2"/>
      <c r="GB617" s="2"/>
      <c r="GC617" s="2"/>
      <c r="GD617" s="2"/>
      <c r="GE617" s="2"/>
      <c r="GF617" s="2"/>
      <c r="GG617" s="2"/>
      <c r="GH617" s="2"/>
      <c r="GI617" s="2"/>
      <c r="GJ617" s="2"/>
      <c r="GK617" s="2"/>
      <c r="GL617" s="2"/>
      <c r="GM617" s="2"/>
      <c r="GN617" s="2"/>
      <c r="GO617" s="2"/>
      <c r="GP617" s="2"/>
      <c r="GQ617" s="2"/>
      <c r="GR617" s="2"/>
      <c r="GS617" s="2"/>
      <c r="GT617" s="2"/>
      <c r="GU617" s="2"/>
      <c r="GV617" s="2"/>
      <c r="GW617" s="2"/>
      <c r="GX617" s="2"/>
      <c r="GY617" s="2"/>
      <c r="GZ617" s="2"/>
      <c r="HA617" s="2"/>
      <c r="HB617" s="2"/>
      <c r="HC617" s="2"/>
      <c r="HD617" s="2"/>
      <c r="HE617" s="2"/>
      <c r="HF617" s="2"/>
      <c r="HG617" s="2"/>
      <c r="HH617" s="2"/>
      <c r="HI617" s="2"/>
      <c r="HJ617" s="2"/>
      <c r="HK617" s="2"/>
      <c r="HL617" s="2"/>
      <c r="HM617" s="2"/>
      <c r="HN617" s="2"/>
      <c r="HO617" s="2"/>
      <c r="HP617" s="2"/>
      <c r="HQ617" s="2"/>
      <c r="HR617" s="2"/>
      <c r="HS617" s="2"/>
      <c r="HT617" s="2"/>
      <c r="HU617" s="2"/>
      <c r="HV617" s="2"/>
      <c r="HW617" s="2"/>
      <c r="HX617" s="2"/>
      <c r="HY617" s="2"/>
      <c r="HZ617" s="2"/>
      <c r="IA617" s="2"/>
      <c r="IB617" s="2"/>
      <c r="IC617" s="2"/>
      <c r="ID617" s="2"/>
      <c r="IE617" s="2"/>
      <c r="IF617" s="2"/>
      <c r="IG617" s="2"/>
      <c r="IH617" s="2"/>
      <c r="II617" s="2"/>
      <c r="IJ617" s="2"/>
      <c r="IK617" s="2"/>
      <c r="IL617" s="2"/>
      <c r="IM617" s="2"/>
      <c r="IN617" s="2"/>
      <c r="IO617" s="2"/>
      <c r="IP617" s="2"/>
      <c r="IQ617" s="2"/>
    </row>
    <row r="618" spans="1:251" s="34" customFormat="1" ht="12.75" x14ac:dyDescent="0.2">
      <c r="A618" s="8"/>
      <c r="B618" s="7"/>
      <c r="C618" s="7"/>
      <c r="D618" s="7"/>
      <c r="E618" s="6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  <c r="DN618" s="2"/>
      <c r="DO618" s="2"/>
      <c r="DP618" s="2"/>
      <c r="DQ618" s="2"/>
      <c r="DR618" s="2"/>
      <c r="DS618" s="2"/>
      <c r="DT618" s="2"/>
      <c r="DU618" s="2"/>
      <c r="DV618" s="2"/>
      <c r="DW618" s="2"/>
      <c r="DX618" s="2"/>
      <c r="DY618" s="2"/>
      <c r="DZ618" s="2"/>
      <c r="EA618" s="2"/>
      <c r="EB618" s="2"/>
      <c r="EC618" s="2"/>
      <c r="ED618" s="2"/>
      <c r="EE618" s="2"/>
      <c r="EF618" s="2"/>
      <c r="EG618" s="2"/>
      <c r="EH618" s="2"/>
      <c r="EI618" s="2"/>
      <c r="EJ618" s="2"/>
      <c r="EK618" s="2"/>
      <c r="EL618" s="2"/>
      <c r="EM618" s="2"/>
      <c r="EN618" s="2"/>
      <c r="EO618" s="2"/>
      <c r="EP618" s="2"/>
      <c r="EQ618" s="2"/>
      <c r="ER618" s="2"/>
      <c r="ES618" s="2"/>
      <c r="ET618" s="2"/>
      <c r="EU618" s="2"/>
      <c r="EV618" s="2"/>
      <c r="EW618" s="2"/>
      <c r="EX618" s="2"/>
      <c r="EY618" s="2"/>
      <c r="EZ618" s="2"/>
      <c r="FA618" s="2"/>
      <c r="FB618" s="2"/>
      <c r="FC618" s="2"/>
      <c r="FD618" s="2"/>
      <c r="FE618" s="2"/>
      <c r="FF618" s="2"/>
      <c r="FG618" s="2"/>
      <c r="FH618" s="2"/>
      <c r="FI618" s="2"/>
      <c r="FJ618" s="2"/>
      <c r="FK618" s="2"/>
      <c r="FL618" s="2"/>
      <c r="FM618" s="2"/>
      <c r="FN618" s="2"/>
      <c r="FO618" s="2"/>
      <c r="FP618" s="2"/>
      <c r="FQ618" s="2"/>
      <c r="FR618" s="2"/>
      <c r="FS618" s="2"/>
      <c r="FT618" s="2"/>
      <c r="FU618" s="2"/>
      <c r="FV618" s="2"/>
      <c r="FW618" s="2"/>
      <c r="FX618" s="2"/>
      <c r="FY618" s="2"/>
      <c r="FZ618" s="2"/>
      <c r="GA618" s="2"/>
      <c r="GB618" s="2"/>
      <c r="GC618" s="2"/>
      <c r="GD618" s="2"/>
      <c r="GE618" s="2"/>
      <c r="GF618" s="2"/>
      <c r="GG618" s="2"/>
      <c r="GH618" s="2"/>
      <c r="GI618" s="2"/>
      <c r="GJ618" s="2"/>
      <c r="GK618" s="2"/>
      <c r="GL618" s="2"/>
      <c r="GM618" s="2"/>
      <c r="GN618" s="2"/>
      <c r="GO618" s="2"/>
      <c r="GP618" s="2"/>
      <c r="GQ618" s="2"/>
      <c r="GR618" s="2"/>
      <c r="GS618" s="2"/>
      <c r="GT618" s="2"/>
      <c r="GU618" s="2"/>
      <c r="GV618" s="2"/>
      <c r="GW618" s="2"/>
      <c r="GX618" s="2"/>
      <c r="GY618" s="2"/>
      <c r="GZ618" s="2"/>
      <c r="HA618" s="2"/>
      <c r="HB618" s="2"/>
      <c r="HC618" s="2"/>
      <c r="HD618" s="2"/>
      <c r="HE618" s="2"/>
      <c r="HF618" s="2"/>
      <c r="HG618" s="2"/>
      <c r="HH618" s="2"/>
      <c r="HI618" s="2"/>
      <c r="HJ618" s="2"/>
      <c r="HK618" s="2"/>
      <c r="HL618" s="2"/>
      <c r="HM618" s="2"/>
      <c r="HN618" s="2"/>
      <c r="HO618" s="2"/>
      <c r="HP618" s="2"/>
      <c r="HQ618" s="2"/>
      <c r="HR618" s="2"/>
      <c r="HS618" s="2"/>
      <c r="HT618" s="2"/>
      <c r="HU618" s="2"/>
      <c r="HV618" s="2"/>
      <c r="HW618" s="2"/>
      <c r="HX618" s="2"/>
      <c r="HY618" s="2"/>
      <c r="HZ618" s="2"/>
      <c r="IA618" s="2"/>
      <c r="IB618" s="2"/>
      <c r="IC618" s="2"/>
      <c r="ID618" s="2"/>
      <c r="IE618" s="2"/>
      <c r="IF618" s="2"/>
      <c r="IG618" s="2"/>
      <c r="IH618" s="2"/>
      <c r="II618" s="2"/>
      <c r="IJ618" s="2"/>
      <c r="IK618" s="2"/>
      <c r="IL618" s="2"/>
      <c r="IM618" s="2"/>
      <c r="IN618" s="2"/>
      <c r="IO618" s="2"/>
      <c r="IP618" s="2"/>
      <c r="IQ618" s="2"/>
    </row>
    <row r="619" spans="1:251" s="34" customFormat="1" ht="12.75" x14ac:dyDescent="0.2">
      <c r="A619" s="8"/>
      <c r="B619" s="7"/>
      <c r="C619" s="7"/>
      <c r="D619" s="7"/>
      <c r="E619" s="6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  <c r="DN619" s="2"/>
      <c r="DO619" s="2"/>
      <c r="DP619" s="2"/>
      <c r="DQ619" s="2"/>
      <c r="DR619" s="2"/>
      <c r="DS619" s="2"/>
      <c r="DT619" s="2"/>
      <c r="DU619" s="2"/>
      <c r="DV619" s="2"/>
      <c r="DW619" s="2"/>
      <c r="DX619" s="2"/>
      <c r="DY619" s="2"/>
      <c r="DZ619" s="2"/>
      <c r="EA619" s="2"/>
      <c r="EB619" s="2"/>
      <c r="EC619" s="2"/>
      <c r="ED619" s="2"/>
      <c r="EE619" s="2"/>
      <c r="EF619" s="2"/>
      <c r="EG619" s="2"/>
      <c r="EH619" s="2"/>
      <c r="EI619" s="2"/>
      <c r="EJ619" s="2"/>
      <c r="EK619" s="2"/>
      <c r="EL619" s="2"/>
      <c r="EM619" s="2"/>
      <c r="EN619" s="2"/>
      <c r="EO619" s="2"/>
      <c r="EP619" s="2"/>
      <c r="EQ619" s="2"/>
      <c r="ER619" s="2"/>
      <c r="ES619" s="2"/>
      <c r="ET619" s="2"/>
      <c r="EU619" s="2"/>
      <c r="EV619" s="2"/>
      <c r="EW619" s="2"/>
      <c r="EX619" s="2"/>
      <c r="EY619" s="2"/>
      <c r="EZ619" s="2"/>
      <c r="FA619" s="2"/>
      <c r="FB619" s="2"/>
      <c r="FC619" s="2"/>
      <c r="FD619" s="2"/>
      <c r="FE619" s="2"/>
      <c r="FF619" s="2"/>
      <c r="FG619" s="2"/>
      <c r="FH619" s="2"/>
      <c r="FI619" s="2"/>
      <c r="FJ619" s="2"/>
      <c r="FK619" s="2"/>
      <c r="FL619" s="2"/>
      <c r="FM619" s="2"/>
      <c r="FN619" s="2"/>
      <c r="FO619" s="2"/>
      <c r="FP619" s="2"/>
      <c r="FQ619" s="2"/>
      <c r="FR619" s="2"/>
      <c r="FS619" s="2"/>
      <c r="FT619" s="2"/>
      <c r="FU619" s="2"/>
      <c r="FV619" s="2"/>
      <c r="FW619" s="2"/>
      <c r="FX619" s="2"/>
      <c r="FY619" s="2"/>
      <c r="FZ619" s="2"/>
      <c r="GA619" s="2"/>
      <c r="GB619" s="2"/>
      <c r="GC619" s="2"/>
      <c r="GD619" s="2"/>
      <c r="GE619" s="2"/>
      <c r="GF619" s="2"/>
      <c r="GG619" s="2"/>
      <c r="GH619" s="2"/>
      <c r="GI619" s="2"/>
      <c r="GJ619" s="2"/>
      <c r="GK619" s="2"/>
      <c r="GL619" s="2"/>
      <c r="GM619" s="2"/>
      <c r="GN619" s="2"/>
      <c r="GO619" s="2"/>
      <c r="GP619" s="2"/>
      <c r="GQ619" s="2"/>
      <c r="GR619" s="2"/>
      <c r="GS619" s="2"/>
      <c r="GT619" s="2"/>
      <c r="GU619" s="2"/>
      <c r="GV619" s="2"/>
      <c r="GW619" s="2"/>
      <c r="GX619" s="2"/>
      <c r="GY619" s="2"/>
      <c r="GZ619" s="2"/>
      <c r="HA619" s="2"/>
      <c r="HB619" s="2"/>
      <c r="HC619" s="2"/>
      <c r="HD619" s="2"/>
      <c r="HE619" s="2"/>
      <c r="HF619" s="2"/>
      <c r="HG619" s="2"/>
      <c r="HH619" s="2"/>
      <c r="HI619" s="2"/>
      <c r="HJ619" s="2"/>
      <c r="HK619" s="2"/>
      <c r="HL619" s="2"/>
      <c r="HM619" s="2"/>
      <c r="HN619" s="2"/>
      <c r="HO619" s="2"/>
      <c r="HP619" s="2"/>
      <c r="HQ619" s="2"/>
      <c r="HR619" s="2"/>
      <c r="HS619" s="2"/>
      <c r="HT619" s="2"/>
      <c r="HU619" s="2"/>
      <c r="HV619" s="2"/>
      <c r="HW619" s="2"/>
      <c r="HX619" s="2"/>
      <c r="HY619" s="2"/>
      <c r="HZ619" s="2"/>
      <c r="IA619" s="2"/>
      <c r="IB619" s="2"/>
      <c r="IC619" s="2"/>
      <c r="ID619" s="2"/>
      <c r="IE619" s="2"/>
      <c r="IF619" s="2"/>
      <c r="IG619" s="2"/>
      <c r="IH619" s="2"/>
      <c r="II619" s="2"/>
      <c r="IJ619" s="2"/>
      <c r="IK619" s="2"/>
      <c r="IL619" s="2"/>
      <c r="IM619" s="2"/>
      <c r="IN619" s="2"/>
      <c r="IO619" s="2"/>
      <c r="IP619" s="2"/>
      <c r="IQ619" s="2"/>
    </row>
    <row r="620" spans="1:251" s="34" customFormat="1" ht="12.75" x14ac:dyDescent="0.2">
      <c r="A620" s="8"/>
      <c r="B620" s="7"/>
      <c r="C620" s="7"/>
      <c r="D620" s="7"/>
      <c r="E620" s="6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  <c r="DN620" s="2"/>
      <c r="DO620" s="2"/>
      <c r="DP620" s="2"/>
      <c r="DQ620" s="2"/>
      <c r="DR620" s="2"/>
      <c r="DS620" s="2"/>
      <c r="DT620" s="2"/>
      <c r="DU620" s="2"/>
      <c r="DV620" s="2"/>
      <c r="DW620" s="2"/>
      <c r="DX620" s="2"/>
      <c r="DY620" s="2"/>
      <c r="DZ620" s="2"/>
      <c r="EA620" s="2"/>
      <c r="EB620" s="2"/>
      <c r="EC620" s="2"/>
      <c r="ED620" s="2"/>
      <c r="EE620" s="2"/>
      <c r="EF620" s="2"/>
      <c r="EG620" s="2"/>
      <c r="EH620" s="2"/>
      <c r="EI620" s="2"/>
      <c r="EJ620" s="2"/>
      <c r="EK620" s="2"/>
      <c r="EL620" s="2"/>
      <c r="EM620" s="2"/>
      <c r="EN620" s="2"/>
      <c r="EO620" s="2"/>
      <c r="EP620" s="2"/>
      <c r="EQ620" s="2"/>
      <c r="ER620" s="2"/>
      <c r="ES620" s="2"/>
      <c r="ET620" s="2"/>
      <c r="EU620" s="2"/>
      <c r="EV620" s="2"/>
      <c r="EW620" s="2"/>
      <c r="EX620" s="2"/>
      <c r="EY620" s="2"/>
      <c r="EZ620" s="2"/>
      <c r="FA620" s="2"/>
      <c r="FB620" s="2"/>
      <c r="FC620" s="2"/>
      <c r="FD620" s="2"/>
      <c r="FE620" s="2"/>
      <c r="FF620" s="2"/>
      <c r="FG620" s="2"/>
      <c r="FH620" s="2"/>
      <c r="FI620" s="2"/>
      <c r="FJ620" s="2"/>
      <c r="FK620" s="2"/>
      <c r="FL620" s="2"/>
      <c r="FM620" s="2"/>
      <c r="FN620" s="2"/>
      <c r="FO620" s="2"/>
      <c r="FP620" s="2"/>
      <c r="FQ620" s="2"/>
      <c r="FR620" s="2"/>
      <c r="FS620" s="2"/>
      <c r="FT620" s="2"/>
      <c r="FU620" s="2"/>
      <c r="FV620" s="2"/>
      <c r="FW620" s="2"/>
      <c r="FX620" s="2"/>
      <c r="FY620" s="2"/>
      <c r="FZ620" s="2"/>
      <c r="GA620" s="2"/>
      <c r="GB620" s="2"/>
      <c r="GC620" s="2"/>
      <c r="GD620" s="2"/>
      <c r="GE620" s="2"/>
      <c r="GF620" s="2"/>
      <c r="GG620" s="2"/>
      <c r="GH620" s="2"/>
      <c r="GI620" s="2"/>
      <c r="GJ620" s="2"/>
      <c r="GK620" s="2"/>
      <c r="GL620" s="2"/>
      <c r="GM620" s="2"/>
      <c r="GN620" s="2"/>
      <c r="GO620" s="2"/>
      <c r="GP620" s="2"/>
      <c r="GQ620" s="2"/>
      <c r="GR620" s="2"/>
      <c r="GS620" s="2"/>
      <c r="GT620" s="2"/>
      <c r="GU620" s="2"/>
      <c r="GV620" s="2"/>
      <c r="GW620" s="2"/>
      <c r="GX620" s="2"/>
      <c r="GY620" s="2"/>
      <c r="GZ620" s="2"/>
      <c r="HA620" s="2"/>
      <c r="HB620" s="2"/>
      <c r="HC620" s="2"/>
      <c r="HD620" s="2"/>
      <c r="HE620" s="2"/>
      <c r="HF620" s="2"/>
      <c r="HG620" s="2"/>
      <c r="HH620" s="2"/>
      <c r="HI620" s="2"/>
      <c r="HJ620" s="2"/>
      <c r="HK620" s="2"/>
      <c r="HL620" s="2"/>
      <c r="HM620" s="2"/>
      <c r="HN620" s="2"/>
      <c r="HO620" s="2"/>
      <c r="HP620" s="2"/>
      <c r="HQ620" s="2"/>
      <c r="HR620" s="2"/>
      <c r="HS620" s="2"/>
      <c r="HT620" s="2"/>
      <c r="HU620" s="2"/>
      <c r="HV620" s="2"/>
      <c r="HW620" s="2"/>
      <c r="HX620" s="2"/>
      <c r="HY620" s="2"/>
      <c r="HZ620" s="2"/>
      <c r="IA620" s="2"/>
      <c r="IB620" s="2"/>
      <c r="IC620" s="2"/>
      <c r="ID620" s="2"/>
      <c r="IE620" s="2"/>
      <c r="IF620" s="2"/>
      <c r="IG620" s="2"/>
      <c r="IH620" s="2"/>
      <c r="II620" s="2"/>
      <c r="IJ620" s="2"/>
      <c r="IK620" s="2"/>
      <c r="IL620" s="2"/>
      <c r="IM620" s="2"/>
      <c r="IN620" s="2"/>
      <c r="IO620" s="2"/>
      <c r="IP620" s="2"/>
      <c r="IQ620" s="2"/>
    </row>
    <row r="621" spans="1:251" s="34" customFormat="1" ht="12.75" x14ac:dyDescent="0.2">
      <c r="A621" s="8"/>
      <c r="B621" s="7"/>
      <c r="C621" s="7"/>
      <c r="D621" s="7"/>
      <c r="E621" s="6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  <c r="DN621" s="2"/>
      <c r="DO621" s="2"/>
      <c r="DP621" s="2"/>
      <c r="DQ621" s="2"/>
      <c r="DR621" s="2"/>
      <c r="DS621" s="2"/>
      <c r="DT621" s="2"/>
      <c r="DU621" s="2"/>
      <c r="DV621" s="2"/>
      <c r="DW621" s="2"/>
      <c r="DX621" s="2"/>
      <c r="DY621" s="2"/>
      <c r="DZ621" s="2"/>
      <c r="EA621" s="2"/>
      <c r="EB621" s="2"/>
      <c r="EC621" s="2"/>
      <c r="ED621" s="2"/>
      <c r="EE621" s="2"/>
      <c r="EF621" s="2"/>
      <c r="EG621" s="2"/>
      <c r="EH621" s="2"/>
      <c r="EI621" s="2"/>
      <c r="EJ621" s="2"/>
      <c r="EK621" s="2"/>
      <c r="EL621" s="2"/>
      <c r="EM621" s="2"/>
      <c r="EN621" s="2"/>
      <c r="EO621" s="2"/>
      <c r="EP621" s="2"/>
      <c r="EQ621" s="2"/>
      <c r="ER621" s="2"/>
      <c r="ES621" s="2"/>
      <c r="ET621" s="2"/>
      <c r="EU621" s="2"/>
      <c r="EV621" s="2"/>
      <c r="EW621" s="2"/>
      <c r="EX621" s="2"/>
      <c r="EY621" s="2"/>
      <c r="EZ621" s="2"/>
      <c r="FA621" s="2"/>
      <c r="FB621" s="2"/>
      <c r="FC621" s="2"/>
      <c r="FD621" s="2"/>
      <c r="FE621" s="2"/>
      <c r="FF621" s="2"/>
      <c r="FG621" s="2"/>
      <c r="FH621" s="2"/>
      <c r="FI621" s="2"/>
      <c r="FJ621" s="2"/>
      <c r="FK621" s="2"/>
      <c r="FL621" s="2"/>
      <c r="FM621" s="2"/>
      <c r="FN621" s="2"/>
      <c r="FO621" s="2"/>
      <c r="FP621" s="2"/>
      <c r="FQ621" s="2"/>
      <c r="FR621" s="2"/>
      <c r="FS621" s="2"/>
      <c r="FT621" s="2"/>
      <c r="FU621" s="2"/>
      <c r="FV621" s="2"/>
      <c r="FW621" s="2"/>
      <c r="FX621" s="2"/>
      <c r="FY621" s="2"/>
      <c r="FZ621" s="2"/>
      <c r="GA621" s="2"/>
      <c r="GB621" s="2"/>
      <c r="GC621" s="2"/>
      <c r="GD621" s="2"/>
      <c r="GE621" s="2"/>
      <c r="GF621" s="2"/>
      <c r="GG621" s="2"/>
      <c r="GH621" s="2"/>
      <c r="GI621" s="2"/>
      <c r="GJ621" s="2"/>
      <c r="GK621" s="2"/>
      <c r="GL621" s="2"/>
      <c r="GM621" s="2"/>
      <c r="GN621" s="2"/>
      <c r="GO621" s="2"/>
      <c r="GP621" s="2"/>
      <c r="GQ621" s="2"/>
      <c r="GR621" s="2"/>
      <c r="GS621" s="2"/>
      <c r="GT621" s="2"/>
      <c r="GU621" s="2"/>
      <c r="GV621" s="2"/>
      <c r="GW621" s="2"/>
      <c r="GX621" s="2"/>
      <c r="GY621" s="2"/>
      <c r="GZ621" s="2"/>
      <c r="HA621" s="2"/>
      <c r="HB621" s="2"/>
      <c r="HC621" s="2"/>
      <c r="HD621" s="2"/>
      <c r="HE621" s="2"/>
      <c r="HF621" s="2"/>
      <c r="HG621" s="2"/>
      <c r="HH621" s="2"/>
      <c r="HI621" s="2"/>
      <c r="HJ621" s="2"/>
      <c r="HK621" s="2"/>
      <c r="HL621" s="2"/>
      <c r="HM621" s="2"/>
      <c r="HN621" s="2"/>
      <c r="HO621" s="2"/>
      <c r="HP621" s="2"/>
      <c r="HQ621" s="2"/>
      <c r="HR621" s="2"/>
      <c r="HS621" s="2"/>
      <c r="HT621" s="2"/>
      <c r="HU621" s="2"/>
      <c r="HV621" s="2"/>
      <c r="HW621" s="2"/>
      <c r="HX621" s="2"/>
      <c r="HY621" s="2"/>
      <c r="HZ621" s="2"/>
      <c r="IA621" s="2"/>
      <c r="IB621" s="2"/>
      <c r="IC621" s="2"/>
      <c r="ID621" s="2"/>
      <c r="IE621" s="2"/>
      <c r="IF621" s="2"/>
      <c r="IG621" s="2"/>
      <c r="IH621" s="2"/>
      <c r="II621" s="2"/>
      <c r="IJ621" s="2"/>
      <c r="IK621" s="2"/>
      <c r="IL621" s="2"/>
      <c r="IM621" s="2"/>
      <c r="IN621" s="2"/>
      <c r="IO621" s="2"/>
      <c r="IP621" s="2"/>
      <c r="IQ621" s="2"/>
    </row>
    <row r="622" spans="1:251" s="34" customFormat="1" ht="12.75" x14ac:dyDescent="0.2">
      <c r="A622" s="8"/>
      <c r="B622" s="7"/>
      <c r="C622" s="7"/>
      <c r="D622" s="7"/>
      <c r="E622" s="6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  <c r="DN622" s="2"/>
      <c r="DO622" s="2"/>
      <c r="DP622" s="2"/>
      <c r="DQ622" s="2"/>
      <c r="DR622" s="2"/>
      <c r="DS622" s="2"/>
      <c r="DT622" s="2"/>
      <c r="DU622" s="2"/>
      <c r="DV622" s="2"/>
      <c r="DW622" s="2"/>
      <c r="DX622" s="2"/>
      <c r="DY622" s="2"/>
      <c r="DZ622" s="2"/>
      <c r="EA622" s="2"/>
      <c r="EB622" s="2"/>
      <c r="EC622" s="2"/>
      <c r="ED622" s="2"/>
      <c r="EE622" s="2"/>
      <c r="EF622" s="2"/>
      <c r="EG622" s="2"/>
      <c r="EH622" s="2"/>
      <c r="EI622" s="2"/>
      <c r="EJ622" s="2"/>
      <c r="EK622" s="2"/>
      <c r="EL622" s="2"/>
      <c r="EM622" s="2"/>
      <c r="EN622" s="2"/>
      <c r="EO622" s="2"/>
      <c r="EP622" s="2"/>
      <c r="EQ622" s="2"/>
      <c r="ER622" s="2"/>
      <c r="ES622" s="2"/>
      <c r="ET622" s="2"/>
      <c r="EU622" s="2"/>
      <c r="EV622" s="2"/>
      <c r="EW622" s="2"/>
      <c r="EX622" s="2"/>
      <c r="EY622" s="2"/>
      <c r="EZ622" s="2"/>
      <c r="FA622" s="2"/>
      <c r="FB622" s="2"/>
      <c r="FC622" s="2"/>
      <c r="FD622" s="2"/>
      <c r="FE622" s="2"/>
      <c r="FF622" s="2"/>
      <c r="FG622" s="2"/>
      <c r="FH622" s="2"/>
      <c r="FI622" s="2"/>
      <c r="FJ622" s="2"/>
      <c r="FK622" s="2"/>
      <c r="FL622" s="2"/>
      <c r="FM622" s="2"/>
      <c r="FN622" s="2"/>
      <c r="FO622" s="2"/>
      <c r="FP622" s="2"/>
      <c r="FQ622" s="2"/>
      <c r="FR622" s="2"/>
      <c r="FS622" s="2"/>
      <c r="FT622" s="2"/>
      <c r="FU622" s="2"/>
      <c r="FV622" s="2"/>
      <c r="FW622" s="2"/>
      <c r="FX622" s="2"/>
      <c r="FY622" s="2"/>
      <c r="FZ622" s="2"/>
      <c r="GA622" s="2"/>
      <c r="GB622" s="2"/>
      <c r="GC622" s="2"/>
      <c r="GD622" s="2"/>
      <c r="GE622" s="2"/>
      <c r="GF622" s="2"/>
      <c r="GG622" s="2"/>
      <c r="GH622" s="2"/>
      <c r="GI622" s="2"/>
      <c r="GJ622" s="2"/>
      <c r="GK622" s="2"/>
      <c r="GL622" s="2"/>
      <c r="GM622" s="2"/>
      <c r="GN622" s="2"/>
      <c r="GO622" s="2"/>
      <c r="GP622" s="2"/>
      <c r="GQ622" s="2"/>
      <c r="GR622" s="2"/>
      <c r="GS622" s="2"/>
      <c r="GT622" s="2"/>
      <c r="GU622" s="2"/>
      <c r="GV622" s="2"/>
      <c r="GW622" s="2"/>
      <c r="GX622" s="2"/>
      <c r="GY622" s="2"/>
      <c r="GZ622" s="2"/>
      <c r="HA622" s="2"/>
      <c r="HB622" s="2"/>
      <c r="HC622" s="2"/>
      <c r="HD622" s="2"/>
      <c r="HE622" s="2"/>
      <c r="HF622" s="2"/>
      <c r="HG622" s="2"/>
      <c r="HH622" s="2"/>
      <c r="HI622" s="2"/>
      <c r="HJ622" s="2"/>
      <c r="HK622" s="2"/>
      <c r="HL622" s="2"/>
      <c r="HM622" s="2"/>
      <c r="HN622" s="2"/>
      <c r="HO622" s="2"/>
      <c r="HP622" s="2"/>
      <c r="HQ622" s="2"/>
      <c r="HR622" s="2"/>
      <c r="HS622" s="2"/>
      <c r="HT622" s="2"/>
      <c r="HU622" s="2"/>
      <c r="HV622" s="2"/>
      <c r="HW622" s="2"/>
      <c r="HX622" s="2"/>
      <c r="HY622" s="2"/>
      <c r="HZ622" s="2"/>
      <c r="IA622" s="2"/>
      <c r="IB622" s="2"/>
      <c r="IC622" s="2"/>
      <c r="ID622" s="2"/>
      <c r="IE622" s="2"/>
      <c r="IF622" s="2"/>
      <c r="IG622" s="2"/>
      <c r="IH622" s="2"/>
      <c r="II622" s="2"/>
      <c r="IJ622" s="2"/>
      <c r="IK622" s="2"/>
      <c r="IL622" s="2"/>
      <c r="IM622" s="2"/>
      <c r="IN622" s="2"/>
      <c r="IO622" s="2"/>
      <c r="IP622" s="2"/>
      <c r="IQ622" s="2"/>
    </row>
    <row r="623" spans="1:251" s="34" customFormat="1" ht="12.75" x14ac:dyDescent="0.2">
      <c r="A623" s="8"/>
      <c r="B623" s="7"/>
      <c r="C623" s="7"/>
      <c r="D623" s="7"/>
      <c r="E623" s="6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  <c r="DN623" s="2"/>
      <c r="DO623" s="2"/>
      <c r="DP623" s="2"/>
      <c r="DQ623" s="2"/>
      <c r="DR623" s="2"/>
      <c r="DS623" s="2"/>
      <c r="DT623" s="2"/>
      <c r="DU623" s="2"/>
      <c r="DV623" s="2"/>
      <c r="DW623" s="2"/>
      <c r="DX623" s="2"/>
      <c r="DY623" s="2"/>
      <c r="DZ623" s="2"/>
      <c r="EA623" s="2"/>
      <c r="EB623" s="2"/>
      <c r="EC623" s="2"/>
      <c r="ED623" s="2"/>
      <c r="EE623" s="2"/>
      <c r="EF623" s="2"/>
      <c r="EG623" s="2"/>
      <c r="EH623" s="2"/>
      <c r="EI623" s="2"/>
      <c r="EJ623" s="2"/>
      <c r="EK623" s="2"/>
      <c r="EL623" s="2"/>
      <c r="EM623" s="2"/>
      <c r="EN623" s="2"/>
      <c r="EO623" s="2"/>
      <c r="EP623" s="2"/>
      <c r="EQ623" s="2"/>
      <c r="ER623" s="2"/>
      <c r="ES623" s="2"/>
      <c r="ET623" s="2"/>
      <c r="EU623" s="2"/>
      <c r="EV623" s="2"/>
      <c r="EW623" s="2"/>
      <c r="EX623" s="2"/>
      <c r="EY623" s="2"/>
      <c r="EZ623" s="2"/>
      <c r="FA623" s="2"/>
      <c r="FB623" s="2"/>
      <c r="FC623" s="2"/>
      <c r="FD623" s="2"/>
      <c r="FE623" s="2"/>
      <c r="FF623" s="2"/>
      <c r="FG623" s="2"/>
      <c r="FH623" s="2"/>
      <c r="FI623" s="2"/>
      <c r="FJ623" s="2"/>
      <c r="FK623" s="2"/>
      <c r="FL623" s="2"/>
      <c r="FM623" s="2"/>
      <c r="FN623" s="2"/>
      <c r="FO623" s="2"/>
      <c r="FP623" s="2"/>
      <c r="FQ623" s="2"/>
      <c r="FR623" s="2"/>
      <c r="FS623" s="2"/>
      <c r="FT623" s="2"/>
      <c r="FU623" s="2"/>
      <c r="FV623" s="2"/>
      <c r="FW623" s="2"/>
      <c r="FX623" s="2"/>
      <c r="FY623" s="2"/>
      <c r="FZ623" s="2"/>
      <c r="GA623" s="2"/>
      <c r="GB623" s="2"/>
      <c r="GC623" s="2"/>
      <c r="GD623" s="2"/>
      <c r="GE623" s="2"/>
      <c r="GF623" s="2"/>
      <c r="GG623" s="2"/>
      <c r="GH623" s="2"/>
      <c r="GI623" s="2"/>
      <c r="GJ623" s="2"/>
      <c r="GK623" s="2"/>
      <c r="GL623" s="2"/>
      <c r="GM623" s="2"/>
      <c r="GN623" s="2"/>
      <c r="GO623" s="2"/>
      <c r="GP623" s="2"/>
      <c r="GQ623" s="2"/>
      <c r="GR623" s="2"/>
      <c r="GS623" s="2"/>
      <c r="GT623" s="2"/>
      <c r="GU623" s="2"/>
      <c r="GV623" s="2"/>
      <c r="GW623" s="2"/>
      <c r="GX623" s="2"/>
      <c r="GY623" s="2"/>
      <c r="GZ623" s="2"/>
      <c r="HA623" s="2"/>
      <c r="HB623" s="2"/>
      <c r="HC623" s="2"/>
      <c r="HD623" s="2"/>
      <c r="HE623" s="2"/>
      <c r="HF623" s="2"/>
      <c r="HG623" s="2"/>
      <c r="HH623" s="2"/>
      <c r="HI623" s="2"/>
      <c r="HJ623" s="2"/>
      <c r="HK623" s="2"/>
      <c r="HL623" s="2"/>
      <c r="HM623" s="2"/>
      <c r="HN623" s="2"/>
      <c r="HO623" s="2"/>
      <c r="HP623" s="2"/>
      <c r="HQ623" s="2"/>
      <c r="HR623" s="2"/>
      <c r="HS623" s="2"/>
      <c r="HT623" s="2"/>
      <c r="HU623" s="2"/>
      <c r="HV623" s="2"/>
      <c r="HW623" s="2"/>
      <c r="HX623" s="2"/>
      <c r="HY623" s="2"/>
      <c r="HZ623" s="2"/>
      <c r="IA623" s="2"/>
      <c r="IB623" s="2"/>
      <c r="IC623" s="2"/>
      <c r="ID623" s="2"/>
      <c r="IE623" s="2"/>
      <c r="IF623" s="2"/>
      <c r="IG623" s="2"/>
      <c r="IH623" s="2"/>
      <c r="II623" s="2"/>
      <c r="IJ623" s="2"/>
      <c r="IK623" s="2"/>
      <c r="IL623" s="2"/>
      <c r="IM623" s="2"/>
      <c r="IN623" s="2"/>
      <c r="IO623" s="2"/>
      <c r="IP623" s="2"/>
      <c r="IQ623" s="2"/>
    </row>
    <row r="624" spans="1:251" s="34" customFormat="1" ht="12.75" x14ac:dyDescent="0.2">
      <c r="A624" s="8"/>
      <c r="B624" s="7"/>
      <c r="C624" s="7"/>
      <c r="D624" s="7"/>
      <c r="E624" s="6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  <c r="DN624" s="2"/>
      <c r="DO624" s="2"/>
      <c r="DP624" s="2"/>
      <c r="DQ624" s="2"/>
      <c r="DR624" s="2"/>
      <c r="DS624" s="2"/>
      <c r="DT624" s="2"/>
      <c r="DU624" s="2"/>
      <c r="DV624" s="2"/>
      <c r="DW624" s="2"/>
      <c r="DX624" s="2"/>
      <c r="DY624" s="2"/>
      <c r="DZ624" s="2"/>
      <c r="EA624" s="2"/>
      <c r="EB624" s="2"/>
      <c r="EC624" s="2"/>
      <c r="ED624" s="2"/>
      <c r="EE624" s="2"/>
      <c r="EF624" s="2"/>
      <c r="EG624" s="2"/>
      <c r="EH624" s="2"/>
      <c r="EI624" s="2"/>
      <c r="EJ624" s="2"/>
      <c r="EK624" s="2"/>
      <c r="EL624" s="2"/>
      <c r="EM624" s="2"/>
      <c r="EN624" s="2"/>
      <c r="EO624" s="2"/>
      <c r="EP624" s="2"/>
      <c r="EQ624" s="2"/>
      <c r="ER624" s="2"/>
      <c r="ES624" s="2"/>
      <c r="ET624" s="2"/>
      <c r="EU624" s="2"/>
      <c r="EV624" s="2"/>
      <c r="EW624" s="2"/>
      <c r="EX624" s="2"/>
      <c r="EY624" s="2"/>
      <c r="EZ624" s="2"/>
      <c r="FA624" s="2"/>
      <c r="FB624" s="2"/>
      <c r="FC624" s="2"/>
      <c r="FD624" s="2"/>
      <c r="FE624" s="2"/>
      <c r="FF624" s="2"/>
      <c r="FG624" s="2"/>
      <c r="FH624" s="2"/>
      <c r="FI624" s="2"/>
      <c r="FJ624" s="2"/>
      <c r="FK624" s="2"/>
      <c r="FL624" s="2"/>
      <c r="FM624" s="2"/>
      <c r="FN624" s="2"/>
      <c r="FO624" s="2"/>
      <c r="FP624" s="2"/>
      <c r="FQ624" s="2"/>
      <c r="FR624" s="2"/>
      <c r="FS624" s="2"/>
      <c r="FT624" s="2"/>
      <c r="FU624" s="2"/>
      <c r="FV624" s="2"/>
      <c r="FW624" s="2"/>
      <c r="FX624" s="2"/>
      <c r="FY624" s="2"/>
      <c r="FZ624" s="2"/>
      <c r="GA624" s="2"/>
      <c r="GB624" s="2"/>
      <c r="GC624" s="2"/>
      <c r="GD624" s="2"/>
      <c r="GE624" s="2"/>
      <c r="GF624" s="2"/>
      <c r="GG624" s="2"/>
      <c r="GH624" s="2"/>
      <c r="GI624" s="2"/>
      <c r="GJ624" s="2"/>
      <c r="GK624" s="2"/>
      <c r="GL624" s="2"/>
      <c r="GM624" s="2"/>
      <c r="GN624" s="2"/>
      <c r="GO624" s="2"/>
      <c r="GP624" s="2"/>
      <c r="GQ624" s="2"/>
      <c r="GR624" s="2"/>
      <c r="GS624" s="2"/>
      <c r="GT624" s="2"/>
      <c r="GU624" s="2"/>
      <c r="GV624" s="2"/>
      <c r="GW624" s="2"/>
      <c r="GX624" s="2"/>
      <c r="GY624" s="2"/>
      <c r="GZ624" s="2"/>
      <c r="HA624" s="2"/>
      <c r="HB624" s="2"/>
      <c r="HC624" s="2"/>
      <c r="HD624" s="2"/>
      <c r="HE624" s="2"/>
      <c r="HF624" s="2"/>
      <c r="HG624" s="2"/>
      <c r="HH624" s="2"/>
      <c r="HI624" s="2"/>
      <c r="HJ624" s="2"/>
      <c r="HK624" s="2"/>
      <c r="HL624" s="2"/>
      <c r="HM624" s="2"/>
      <c r="HN624" s="2"/>
      <c r="HO624" s="2"/>
      <c r="HP624" s="2"/>
      <c r="HQ624" s="2"/>
      <c r="HR624" s="2"/>
      <c r="HS624" s="2"/>
      <c r="HT624" s="2"/>
      <c r="HU624" s="2"/>
      <c r="HV624" s="2"/>
      <c r="HW624" s="2"/>
      <c r="HX624" s="2"/>
      <c r="HY624" s="2"/>
      <c r="HZ624" s="2"/>
      <c r="IA624" s="2"/>
      <c r="IB624" s="2"/>
      <c r="IC624" s="2"/>
      <c r="ID624" s="2"/>
      <c r="IE624" s="2"/>
      <c r="IF624" s="2"/>
      <c r="IG624" s="2"/>
      <c r="IH624" s="2"/>
      <c r="II624" s="2"/>
      <c r="IJ624" s="2"/>
      <c r="IK624" s="2"/>
      <c r="IL624" s="2"/>
      <c r="IM624" s="2"/>
      <c r="IN624" s="2"/>
      <c r="IO624" s="2"/>
      <c r="IP624" s="2"/>
      <c r="IQ624" s="2"/>
    </row>
    <row r="625" spans="1:251" s="34" customFormat="1" ht="12.75" x14ac:dyDescent="0.2">
      <c r="A625" s="8"/>
      <c r="B625" s="7"/>
      <c r="C625" s="7"/>
      <c r="D625" s="7"/>
      <c r="E625" s="6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  <c r="DN625" s="2"/>
      <c r="DO625" s="2"/>
      <c r="DP625" s="2"/>
      <c r="DQ625" s="2"/>
      <c r="DR625" s="2"/>
      <c r="DS625" s="2"/>
      <c r="DT625" s="2"/>
      <c r="DU625" s="2"/>
      <c r="DV625" s="2"/>
      <c r="DW625" s="2"/>
      <c r="DX625" s="2"/>
      <c r="DY625" s="2"/>
      <c r="DZ625" s="2"/>
      <c r="EA625" s="2"/>
      <c r="EB625" s="2"/>
      <c r="EC625" s="2"/>
      <c r="ED625" s="2"/>
      <c r="EE625" s="2"/>
      <c r="EF625" s="2"/>
      <c r="EG625" s="2"/>
      <c r="EH625" s="2"/>
      <c r="EI625" s="2"/>
      <c r="EJ625" s="2"/>
      <c r="EK625" s="2"/>
      <c r="EL625" s="2"/>
      <c r="EM625" s="2"/>
      <c r="EN625" s="2"/>
      <c r="EO625" s="2"/>
      <c r="EP625" s="2"/>
      <c r="EQ625" s="2"/>
      <c r="ER625" s="2"/>
      <c r="ES625" s="2"/>
      <c r="ET625" s="2"/>
      <c r="EU625" s="2"/>
      <c r="EV625" s="2"/>
      <c r="EW625" s="2"/>
      <c r="EX625" s="2"/>
      <c r="EY625" s="2"/>
      <c r="EZ625" s="2"/>
      <c r="FA625" s="2"/>
      <c r="FB625" s="2"/>
      <c r="FC625" s="2"/>
      <c r="FD625" s="2"/>
      <c r="FE625" s="2"/>
      <c r="FF625" s="2"/>
      <c r="FG625" s="2"/>
      <c r="FH625" s="2"/>
      <c r="FI625" s="2"/>
      <c r="FJ625" s="2"/>
      <c r="FK625" s="2"/>
      <c r="FL625" s="2"/>
      <c r="FM625" s="2"/>
      <c r="FN625" s="2"/>
      <c r="FO625" s="2"/>
      <c r="FP625" s="2"/>
      <c r="FQ625" s="2"/>
      <c r="FR625" s="2"/>
      <c r="FS625" s="2"/>
      <c r="FT625" s="2"/>
      <c r="FU625" s="2"/>
      <c r="FV625" s="2"/>
      <c r="FW625" s="2"/>
      <c r="FX625" s="2"/>
      <c r="FY625" s="2"/>
      <c r="FZ625" s="2"/>
      <c r="GA625" s="2"/>
      <c r="GB625" s="2"/>
      <c r="GC625" s="2"/>
      <c r="GD625" s="2"/>
      <c r="GE625" s="2"/>
      <c r="GF625" s="2"/>
      <c r="GG625" s="2"/>
      <c r="GH625" s="2"/>
      <c r="GI625" s="2"/>
      <c r="GJ625" s="2"/>
      <c r="GK625" s="2"/>
      <c r="GL625" s="2"/>
      <c r="GM625" s="2"/>
      <c r="GN625" s="2"/>
      <c r="GO625" s="2"/>
      <c r="GP625" s="2"/>
      <c r="GQ625" s="2"/>
      <c r="GR625" s="2"/>
      <c r="GS625" s="2"/>
      <c r="GT625" s="2"/>
      <c r="GU625" s="2"/>
      <c r="GV625" s="2"/>
      <c r="GW625" s="2"/>
      <c r="GX625" s="2"/>
      <c r="GY625" s="2"/>
      <c r="GZ625" s="2"/>
      <c r="HA625" s="2"/>
      <c r="HB625" s="2"/>
      <c r="HC625" s="2"/>
      <c r="HD625" s="2"/>
      <c r="HE625" s="2"/>
      <c r="HF625" s="2"/>
      <c r="HG625" s="2"/>
      <c r="HH625" s="2"/>
      <c r="HI625" s="2"/>
      <c r="HJ625" s="2"/>
      <c r="HK625" s="2"/>
      <c r="HL625" s="2"/>
      <c r="HM625" s="2"/>
      <c r="HN625" s="2"/>
      <c r="HO625" s="2"/>
      <c r="HP625" s="2"/>
      <c r="HQ625" s="2"/>
      <c r="HR625" s="2"/>
      <c r="HS625" s="2"/>
      <c r="HT625" s="2"/>
      <c r="HU625" s="2"/>
      <c r="HV625" s="2"/>
      <c r="HW625" s="2"/>
      <c r="HX625" s="2"/>
      <c r="HY625" s="2"/>
      <c r="HZ625" s="2"/>
      <c r="IA625" s="2"/>
      <c r="IB625" s="2"/>
      <c r="IC625" s="2"/>
      <c r="ID625" s="2"/>
      <c r="IE625" s="2"/>
      <c r="IF625" s="2"/>
      <c r="IG625" s="2"/>
      <c r="IH625" s="2"/>
      <c r="II625" s="2"/>
      <c r="IJ625" s="2"/>
      <c r="IK625" s="2"/>
      <c r="IL625" s="2"/>
      <c r="IM625" s="2"/>
      <c r="IN625" s="2"/>
      <c r="IO625" s="2"/>
      <c r="IP625" s="2"/>
      <c r="IQ625" s="2"/>
    </row>
    <row r="626" spans="1:251" s="34" customFormat="1" ht="12.75" x14ac:dyDescent="0.2">
      <c r="A626" s="8"/>
      <c r="B626" s="7"/>
      <c r="C626" s="7"/>
      <c r="D626" s="7"/>
      <c r="E626" s="6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  <c r="DN626" s="2"/>
      <c r="DO626" s="2"/>
      <c r="DP626" s="2"/>
      <c r="DQ626" s="2"/>
      <c r="DR626" s="2"/>
      <c r="DS626" s="2"/>
      <c r="DT626" s="2"/>
      <c r="DU626" s="2"/>
      <c r="DV626" s="2"/>
      <c r="DW626" s="2"/>
      <c r="DX626" s="2"/>
      <c r="DY626" s="2"/>
      <c r="DZ626" s="2"/>
      <c r="EA626" s="2"/>
      <c r="EB626" s="2"/>
      <c r="EC626" s="2"/>
      <c r="ED626" s="2"/>
      <c r="EE626" s="2"/>
      <c r="EF626" s="2"/>
      <c r="EG626" s="2"/>
      <c r="EH626" s="2"/>
      <c r="EI626" s="2"/>
      <c r="EJ626" s="2"/>
      <c r="EK626" s="2"/>
      <c r="EL626" s="2"/>
      <c r="EM626" s="2"/>
      <c r="EN626" s="2"/>
      <c r="EO626" s="2"/>
      <c r="EP626" s="2"/>
      <c r="EQ626" s="2"/>
      <c r="ER626" s="2"/>
      <c r="ES626" s="2"/>
      <c r="ET626" s="2"/>
      <c r="EU626" s="2"/>
      <c r="EV626" s="2"/>
      <c r="EW626" s="2"/>
      <c r="EX626" s="2"/>
      <c r="EY626" s="2"/>
      <c r="EZ626" s="2"/>
      <c r="FA626" s="2"/>
      <c r="FB626" s="2"/>
      <c r="FC626" s="2"/>
      <c r="FD626" s="2"/>
      <c r="FE626" s="2"/>
      <c r="FF626" s="2"/>
      <c r="FG626" s="2"/>
      <c r="FH626" s="2"/>
      <c r="FI626" s="2"/>
      <c r="FJ626" s="2"/>
      <c r="FK626" s="2"/>
      <c r="FL626" s="2"/>
      <c r="FM626" s="2"/>
      <c r="FN626" s="2"/>
      <c r="FO626" s="2"/>
      <c r="FP626" s="2"/>
      <c r="FQ626" s="2"/>
      <c r="FR626" s="2"/>
      <c r="FS626" s="2"/>
      <c r="FT626" s="2"/>
      <c r="FU626" s="2"/>
      <c r="FV626" s="2"/>
      <c r="FW626" s="2"/>
      <c r="FX626" s="2"/>
      <c r="FY626" s="2"/>
      <c r="FZ626" s="2"/>
      <c r="GA626" s="2"/>
      <c r="GB626" s="2"/>
      <c r="GC626" s="2"/>
      <c r="GD626" s="2"/>
      <c r="GE626" s="2"/>
      <c r="GF626" s="2"/>
      <c r="GG626" s="2"/>
      <c r="GH626" s="2"/>
      <c r="GI626" s="2"/>
      <c r="GJ626" s="2"/>
      <c r="GK626" s="2"/>
      <c r="GL626" s="2"/>
      <c r="GM626" s="2"/>
      <c r="GN626" s="2"/>
      <c r="GO626" s="2"/>
      <c r="GP626" s="2"/>
      <c r="GQ626" s="2"/>
      <c r="GR626" s="2"/>
      <c r="GS626" s="2"/>
      <c r="GT626" s="2"/>
      <c r="GU626" s="2"/>
      <c r="GV626" s="2"/>
      <c r="GW626" s="2"/>
      <c r="GX626" s="2"/>
      <c r="GY626" s="2"/>
      <c r="GZ626" s="2"/>
      <c r="HA626" s="2"/>
      <c r="HB626" s="2"/>
      <c r="HC626" s="2"/>
      <c r="HD626" s="2"/>
      <c r="HE626" s="2"/>
      <c r="HF626" s="2"/>
      <c r="HG626" s="2"/>
      <c r="HH626" s="2"/>
      <c r="HI626" s="2"/>
      <c r="HJ626" s="2"/>
      <c r="HK626" s="2"/>
      <c r="HL626" s="2"/>
      <c r="HM626" s="2"/>
      <c r="HN626" s="2"/>
      <c r="HO626" s="2"/>
      <c r="HP626" s="2"/>
      <c r="HQ626" s="2"/>
      <c r="HR626" s="2"/>
      <c r="HS626" s="2"/>
      <c r="HT626" s="2"/>
      <c r="HU626" s="2"/>
      <c r="HV626" s="2"/>
      <c r="HW626" s="2"/>
      <c r="HX626" s="2"/>
      <c r="HY626" s="2"/>
      <c r="HZ626" s="2"/>
      <c r="IA626" s="2"/>
      <c r="IB626" s="2"/>
      <c r="IC626" s="2"/>
      <c r="ID626" s="2"/>
      <c r="IE626" s="2"/>
      <c r="IF626" s="2"/>
      <c r="IG626" s="2"/>
      <c r="IH626" s="2"/>
      <c r="II626" s="2"/>
      <c r="IJ626" s="2"/>
      <c r="IK626" s="2"/>
      <c r="IL626" s="2"/>
      <c r="IM626" s="2"/>
      <c r="IN626" s="2"/>
      <c r="IO626" s="2"/>
      <c r="IP626" s="2"/>
      <c r="IQ626" s="2"/>
    </row>
    <row r="627" spans="1:251" s="34" customFormat="1" ht="12.75" x14ac:dyDescent="0.2">
      <c r="A627" s="3"/>
      <c r="B627" s="5"/>
      <c r="C627" s="5"/>
      <c r="D627" s="5"/>
      <c r="E627" s="4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  <c r="DN627" s="2"/>
      <c r="DO627" s="2"/>
      <c r="DP627" s="2"/>
      <c r="DQ627" s="2"/>
      <c r="DR627" s="2"/>
      <c r="DS627" s="2"/>
      <c r="DT627" s="2"/>
      <c r="DU627" s="2"/>
      <c r="DV627" s="2"/>
      <c r="DW627" s="2"/>
      <c r="DX627" s="2"/>
      <c r="DY627" s="2"/>
      <c r="DZ627" s="2"/>
      <c r="EA627" s="2"/>
      <c r="EB627" s="2"/>
      <c r="EC627" s="2"/>
      <c r="ED627" s="2"/>
      <c r="EE627" s="2"/>
      <c r="EF627" s="2"/>
      <c r="EG627" s="2"/>
      <c r="EH627" s="2"/>
      <c r="EI627" s="2"/>
      <c r="EJ627" s="2"/>
      <c r="EK627" s="2"/>
      <c r="EL627" s="2"/>
      <c r="EM627" s="2"/>
      <c r="EN627" s="2"/>
      <c r="EO627" s="2"/>
      <c r="EP627" s="2"/>
      <c r="EQ627" s="2"/>
      <c r="ER627" s="2"/>
      <c r="ES627" s="2"/>
      <c r="ET627" s="2"/>
      <c r="EU627" s="2"/>
      <c r="EV627" s="2"/>
      <c r="EW627" s="2"/>
      <c r="EX627" s="2"/>
      <c r="EY627" s="2"/>
      <c r="EZ627" s="2"/>
      <c r="FA627" s="2"/>
      <c r="FB627" s="2"/>
      <c r="FC627" s="2"/>
      <c r="FD627" s="2"/>
      <c r="FE627" s="2"/>
      <c r="FF627" s="2"/>
      <c r="FG627" s="2"/>
      <c r="FH627" s="2"/>
      <c r="FI627" s="2"/>
      <c r="FJ627" s="2"/>
      <c r="FK627" s="2"/>
      <c r="FL627" s="2"/>
      <c r="FM627" s="2"/>
      <c r="FN627" s="2"/>
      <c r="FO627" s="2"/>
      <c r="FP627" s="2"/>
      <c r="FQ627" s="2"/>
      <c r="FR627" s="2"/>
      <c r="FS627" s="2"/>
      <c r="FT627" s="2"/>
      <c r="FU627" s="2"/>
      <c r="FV627" s="2"/>
      <c r="FW627" s="2"/>
      <c r="FX627" s="2"/>
      <c r="FY627" s="2"/>
      <c r="FZ627" s="2"/>
      <c r="GA627" s="2"/>
      <c r="GB627" s="2"/>
      <c r="GC627" s="2"/>
      <c r="GD627" s="2"/>
      <c r="GE627" s="2"/>
      <c r="GF627" s="2"/>
      <c r="GG627" s="2"/>
      <c r="GH627" s="2"/>
      <c r="GI627" s="2"/>
      <c r="GJ627" s="2"/>
      <c r="GK627" s="2"/>
      <c r="GL627" s="2"/>
      <c r="GM627" s="2"/>
      <c r="GN627" s="2"/>
      <c r="GO627" s="2"/>
      <c r="GP627" s="2"/>
      <c r="GQ627" s="2"/>
      <c r="GR627" s="2"/>
      <c r="GS627" s="2"/>
      <c r="GT627" s="2"/>
      <c r="GU627" s="2"/>
      <c r="GV627" s="2"/>
      <c r="GW627" s="2"/>
      <c r="GX627" s="2"/>
      <c r="GY627" s="2"/>
      <c r="GZ627" s="2"/>
      <c r="HA627" s="2"/>
      <c r="HB627" s="2"/>
      <c r="HC627" s="2"/>
      <c r="HD627" s="2"/>
      <c r="HE627" s="2"/>
      <c r="HF627" s="2"/>
      <c r="HG627" s="2"/>
      <c r="HH627" s="2"/>
      <c r="HI627" s="2"/>
      <c r="HJ627" s="2"/>
      <c r="HK627" s="2"/>
      <c r="HL627" s="2"/>
      <c r="HM627" s="2"/>
      <c r="HN627" s="2"/>
      <c r="HO627" s="2"/>
      <c r="HP627" s="2"/>
      <c r="HQ627" s="2"/>
      <c r="HR627" s="2"/>
      <c r="HS627" s="2"/>
      <c r="HT627" s="2"/>
      <c r="HU627" s="2"/>
      <c r="HV627" s="2"/>
      <c r="HW627" s="2"/>
      <c r="HX627" s="2"/>
      <c r="HY627" s="2"/>
      <c r="HZ627" s="2"/>
      <c r="IA627" s="2"/>
      <c r="IB627" s="2"/>
      <c r="IC627" s="2"/>
      <c r="ID627" s="2"/>
      <c r="IE627" s="2"/>
      <c r="IF627" s="2"/>
      <c r="IG627" s="2"/>
      <c r="IH627" s="2"/>
      <c r="II627" s="2"/>
      <c r="IJ627" s="2"/>
      <c r="IK627" s="2"/>
      <c r="IL627" s="2"/>
      <c r="IM627" s="2"/>
      <c r="IN627" s="2"/>
      <c r="IO627" s="2"/>
      <c r="IP627" s="2"/>
      <c r="IQ627" s="2"/>
    </row>
    <row r="628" spans="1:251" s="34" customFormat="1" ht="12.75" x14ac:dyDescent="0.2">
      <c r="A628" s="3"/>
      <c r="B628" s="5"/>
      <c r="C628" s="5"/>
      <c r="D628" s="5"/>
      <c r="E628" s="4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  <c r="DN628" s="2"/>
      <c r="DO628" s="2"/>
      <c r="DP628" s="2"/>
      <c r="DQ628" s="2"/>
      <c r="DR628" s="2"/>
      <c r="DS628" s="2"/>
      <c r="DT628" s="2"/>
      <c r="DU628" s="2"/>
      <c r="DV628" s="2"/>
      <c r="DW628" s="2"/>
      <c r="DX628" s="2"/>
      <c r="DY628" s="2"/>
      <c r="DZ628" s="2"/>
      <c r="EA628" s="2"/>
      <c r="EB628" s="2"/>
      <c r="EC628" s="2"/>
      <c r="ED628" s="2"/>
      <c r="EE628" s="2"/>
      <c r="EF628" s="2"/>
      <c r="EG628" s="2"/>
      <c r="EH628" s="2"/>
      <c r="EI628" s="2"/>
      <c r="EJ628" s="2"/>
      <c r="EK628" s="2"/>
      <c r="EL628" s="2"/>
      <c r="EM628" s="2"/>
      <c r="EN628" s="2"/>
      <c r="EO628" s="2"/>
      <c r="EP628" s="2"/>
      <c r="EQ628" s="2"/>
      <c r="ER628" s="2"/>
      <c r="ES628" s="2"/>
      <c r="ET628" s="2"/>
      <c r="EU628" s="2"/>
      <c r="EV628" s="2"/>
      <c r="EW628" s="2"/>
      <c r="EX628" s="2"/>
      <c r="EY628" s="2"/>
      <c r="EZ628" s="2"/>
      <c r="FA628" s="2"/>
      <c r="FB628" s="2"/>
      <c r="FC628" s="2"/>
      <c r="FD628" s="2"/>
      <c r="FE628" s="2"/>
      <c r="FF628" s="2"/>
      <c r="FG628" s="2"/>
      <c r="FH628" s="2"/>
      <c r="FI628" s="2"/>
      <c r="FJ628" s="2"/>
      <c r="FK628" s="2"/>
      <c r="FL628" s="2"/>
      <c r="FM628" s="2"/>
      <c r="FN628" s="2"/>
      <c r="FO628" s="2"/>
      <c r="FP628" s="2"/>
      <c r="FQ628" s="2"/>
      <c r="FR628" s="2"/>
      <c r="FS628" s="2"/>
      <c r="FT628" s="2"/>
      <c r="FU628" s="2"/>
      <c r="FV628" s="2"/>
      <c r="FW628" s="2"/>
      <c r="FX628" s="2"/>
      <c r="FY628" s="2"/>
      <c r="FZ628" s="2"/>
      <c r="GA628" s="2"/>
      <c r="GB628" s="2"/>
      <c r="GC628" s="2"/>
      <c r="GD628" s="2"/>
      <c r="GE628" s="2"/>
      <c r="GF628" s="2"/>
      <c r="GG628" s="2"/>
      <c r="GH628" s="2"/>
      <c r="GI628" s="2"/>
      <c r="GJ628" s="2"/>
      <c r="GK628" s="2"/>
      <c r="GL628" s="2"/>
      <c r="GM628" s="2"/>
      <c r="GN628" s="2"/>
      <c r="GO628" s="2"/>
      <c r="GP628" s="2"/>
      <c r="GQ628" s="2"/>
      <c r="GR628" s="2"/>
      <c r="GS628" s="2"/>
      <c r="GT628" s="2"/>
      <c r="GU628" s="2"/>
      <c r="GV628" s="2"/>
      <c r="GW628" s="2"/>
      <c r="GX628" s="2"/>
      <c r="GY628" s="2"/>
      <c r="GZ628" s="2"/>
      <c r="HA628" s="2"/>
      <c r="HB628" s="2"/>
      <c r="HC628" s="2"/>
      <c r="HD628" s="2"/>
      <c r="HE628" s="2"/>
      <c r="HF628" s="2"/>
      <c r="HG628" s="2"/>
      <c r="HH628" s="2"/>
      <c r="HI628" s="2"/>
      <c r="HJ628" s="2"/>
      <c r="HK628" s="2"/>
      <c r="HL628" s="2"/>
      <c r="HM628" s="2"/>
      <c r="HN628" s="2"/>
      <c r="HO628" s="2"/>
      <c r="HP628" s="2"/>
      <c r="HQ628" s="2"/>
      <c r="HR628" s="2"/>
      <c r="HS628" s="2"/>
      <c r="HT628" s="2"/>
      <c r="HU628" s="2"/>
      <c r="HV628" s="2"/>
      <c r="HW628" s="2"/>
      <c r="HX628" s="2"/>
      <c r="HY628" s="2"/>
      <c r="HZ628" s="2"/>
      <c r="IA628" s="2"/>
      <c r="IB628" s="2"/>
      <c r="IC628" s="2"/>
      <c r="ID628" s="2"/>
      <c r="IE628" s="2"/>
      <c r="IF628" s="2"/>
      <c r="IG628" s="2"/>
      <c r="IH628" s="2"/>
      <c r="II628" s="2"/>
      <c r="IJ628" s="2"/>
      <c r="IK628" s="2"/>
      <c r="IL628" s="2"/>
      <c r="IM628" s="2"/>
      <c r="IN628" s="2"/>
      <c r="IO628" s="2"/>
      <c r="IP628" s="2"/>
      <c r="IQ628" s="2"/>
    </row>
    <row r="629" spans="1:251" s="34" customFormat="1" ht="12.75" x14ac:dyDescent="0.2">
      <c r="A629" s="3"/>
      <c r="B629" s="5"/>
      <c r="C629" s="5"/>
      <c r="D629" s="5"/>
      <c r="E629" s="4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  <c r="DN629" s="2"/>
      <c r="DO629" s="2"/>
      <c r="DP629" s="2"/>
      <c r="DQ629" s="2"/>
      <c r="DR629" s="2"/>
      <c r="DS629" s="2"/>
      <c r="DT629" s="2"/>
      <c r="DU629" s="2"/>
      <c r="DV629" s="2"/>
      <c r="DW629" s="2"/>
      <c r="DX629" s="2"/>
      <c r="DY629" s="2"/>
      <c r="DZ629" s="2"/>
      <c r="EA629" s="2"/>
      <c r="EB629" s="2"/>
      <c r="EC629" s="2"/>
      <c r="ED629" s="2"/>
      <c r="EE629" s="2"/>
      <c r="EF629" s="2"/>
      <c r="EG629" s="2"/>
      <c r="EH629" s="2"/>
      <c r="EI629" s="2"/>
      <c r="EJ629" s="2"/>
      <c r="EK629" s="2"/>
      <c r="EL629" s="2"/>
      <c r="EM629" s="2"/>
      <c r="EN629" s="2"/>
      <c r="EO629" s="2"/>
      <c r="EP629" s="2"/>
      <c r="EQ629" s="2"/>
      <c r="ER629" s="2"/>
      <c r="ES629" s="2"/>
      <c r="ET629" s="2"/>
      <c r="EU629" s="2"/>
      <c r="EV629" s="2"/>
      <c r="EW629" s="2"/>
      <c r="EX629" s="2"/>
      <c r="EY629" s="2"/>
      <c r="EZ629" s="2"/>
      <c r="FA629" s="2"/>
      <c r="FB629" s="2"/>
      <c r="FC629" s="2"/>
      <c r="FD629" s="2"/>
      <c r="FE629" s="2"/>
      <c r="FF629" s="2"/>
      <c r="FG629" s="2"/>
      <c r="FH629" s="2"/>
      <c r="FI629" s="2"/>
      <c r="FJ629" s="2"/>
      <c r="FK629" s="2"/>
      <c r="FL629" s="2"/>
      <c r="FM629" s="2"/>
      <c r="FN629" s="2"/>
      <c r="FO629" s="2"/>
      <c r="FP629" s="2"/>
      <c r="FQ629" s="2"/>
      <c r="FR629" s="2"/>
      <c r="FS629" s="2"/>
      <c r="FT629" s="2"/>
      <c r="FU629" s="2"/>
      <c r="FV629" s="2"/>
      <c r="FW629" s="2"/>
      <c r="FX629" s="2"/>
      <c r="FY629" s="2"/>
      <c r="FZ629" s="2"/>
      <c r="GA629" s="2"/>
      <c r="GB629" s="2"/>
      <c r="GC629" s="2"/>
      <c r="GD629" s="2"/>
      <c r="GE629" s="2"/>
      <c r="GF629" s="2"/>
      <c r="GG629" s="2"/>
      <c r="GH629" s="2"/>
      <c r="GI629" s="2"/>
      <c r="GJ629" s="2"/>
      <c r="GK629" s="2"/>
      <c r="GL629" s="2"/>
      <c r="GM629" s="2"/>
      <c r="GN629" s="2"/>
      <c r="GO629" s="2"/>
      <c r="GP629" s="2"/>
      <c r="GQ629" s="2"/>
      <c r="GR629" s="2"/>
      <c r="GS629" s="2"/>
      <c r="GT629" s="2"/>
      <c r="GU629" s="2"/>
      <c r="GV629" s="2"/>
      <c r="GW629" s="2"/>
      <c r="GX629" s="2"/>
      <c r="GY629" s="2"/>
      <c r="GZ629" s="2"/>
      <c r="HA629" s="2"/>
      <c r="HB629" s="2"/>
      <c r="HC629" s="2"/>
      <c r="HD629" s="2"/>
      <c r="HE629" s="2"/>
      <c r="HF629" s="2"/>
      <c r="HG629" s="2"/>
      <c r="HH629" s="2"/>
      <c r="HI629" s="2"/>
      <c r="HJ629" s="2"/>
      <c r="HK629" s="2"/>
      <c r="HL629" s="2"/>
      <c r="HM629" s="2"/>
      <c r="HN629" s="2"/>
      <c r="HO629" s="2"/>
      <c r="HP629" s="2"/>
      <c r="HQ629" s="2"/>
      <c r="HR629" s="2"/>
      <c r="HS629" s="2"/>
      <c r="HT629" s="2"/>
      <c r="HU629" s="2"/>
      <c r="HV629" s="2"/>
      <c r="HW629" s="2"/>
      <c r="HX629" s="2"/>
      <c r="HY629" s="2"/>
      <c r="HZ629" s="2"/>
      <c r="IA629" s="2"/>
      <c r="IB629" s="2"/>
      <c r="IC629" s="2"/>
      <c r="ID629" s="2"/>
      <c r="IE629" s="2"/>
      <c r="IF629" s="2"/>
      <c r="IG629" s="2"/>
      <c r="IH629" s="2"/>
      <c r="II629" s="2"/>
      <c r="IJ629" s="2"/>
      <c r="IK629" s="2"/>
      <c r="IL629" s="2"/>
      <c r="IM629" s="2"/>
      <c r="IN629" s="2"/>
      <c r="IO629" s="2"/>
      <c r="IP629" s="2"/>
      <c r="IQ629" s="2"/>
    </row>
    <row r="630" spans="1:251" s="34" customFormat="1" ht="12.75" x14ac:dyDescent="0.2">
      <c r="A630" s="3"/>
      <c r="B630" s="5"/>
      <c r="C630" s="5"/>
      <c r="D630" s="5"/>
      <c r="E630" s="4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  <c r="DN630" s="2"/>
      <c r="DO630" s="2"/>
      <c r="DP630" s="2"/>
      <c r="DQ630" s="2"/>
      <c r="DR630" s="2"/>
      <c r="DS630" s="2"/>
      <c r="DT630" s="2"/>
      <c r="DU630" s="2"/>
      <c r="DV630" s="2"/>
      <c r="DW630" s="2"/>
      <c r="DX630" s="2"/>
      <c r="DY630" s="2"/>
      <c r="DZ630" s="2"/>
      <c r="EA630" s="2"/>
      <c r="EB630" s="2"/>
      <c r="EC630" s="2"/>
      <c r="ED630" s="2"/>
      <c r="EE630" s="2"/>
      <c r="EF630" s="2"/>
      <c r="EG630" s="2"/>
      <c r="EH630" s="2"/>
      <c r="EI630" s="2"/>
      <c r="EJ630" s="2"/>
      <c r="EK630" s="2"/>
      <c r="EL630" s="2"/>
      <c r="EM630" s="2"/>
      <c r="EN630" s="2"/>
      <c r="EO630" s="2"/>
      <c r="EP630" s="2"/>
      <c r="EQ630" s="2"/>
      <c r="ER630" s="2"/>
      <c r="ES630" s="2"/>
      <c r="ET630" s="2"/>
      <c r="EU630" s="2"/>
      <c r="EV630" s="2"/>
      <c r="EW630" s="2"/>
      <c r="EX630" s="2"/>
      <c r="EY630" s="2"/>
      <c r="EZ630" s="2"/>
      <c r="FA630" s="2"/>
      <c r="FB630" s="2"/>
      <c r="FC630" s="2"/>
      <c r="FD630" s="2"/>
      <c r="FE630" s="2"/>
      <c r="FF630" s="2"/>
      <c r="FG630" s="2"/>
      <c r="FH630" s="2"/>
      <c r="FI630" s="2"/>
      <c r="FJ630" s="2"/>
      <c r="FK630" s="2"/>
      <c r="FL630" s="2"/>
      <c r="FM630" s="2"/>
      <c r="FN630" s="2"/>
      <c r="FO630" s="2"/>
      <c r="FP630" s="2"/>
      <c r="FQ630" s="2"/>
      <c r="FR630" s="2"/>
      <c r="FS630" s="2"/>
      <c r="FT630" s="2"/>
      <c r="FU630" s="2"/>
      <c r="FV630" s="2"/>
      <c r="FW630" s="2"/>
      <c r="FX630" s="2"/>
      <c r="FY630" s="2"/>
      <c r="FZ630" s="2"/>
      <c r="GA630" s="2"/>
      <c r="GB630" s="2"/>
      <c r="GC630" s="2"/>
      <c r="GD630" s="2"/>
      <c r="GE630" s="2"/>
      <c r="GF630" s="2"/>
      <c r="GG630" s="2"/>
      <c r="GH630" s="2"/>
      <c r="GI630" s="2"/>
      <c r="GJ630" s="2"/>
      <c r="GK630" s="2"/>
      <c r="GL630" s="2"/>
      <c r="GM630" s="2"/>
      <c r="GN630" s="2"/>
      <c r="GO630" s="2"/>
      <c r="GP630" s="2"/>
      <c r="GQ630" s="2"/>
      <c r="GR630" s="2"/>
      <c r="GS630" s="2"/>
      <c r="GT630" s="2"/>
      <c r="GU630" s="2"/>
      <c r="GV630" s="2"/>
      <c r="GW630" s="2"/>
      <c r="GX630" s="2"/>
      <c r="GY630" s="2"/>
      <c r="GZ630" s="2"/>
      <c r="HA630" s="2"/>
      <c r="HB630" s="2"/>
      <c r="HC630" s="2"/>
      <c r="HD630" s="2"/>
      <c r="HE630" s="2"/>
      <c r="HF630" s="2"/>
      <c r="HG630" s="2"/>
      <c r="HH630" s="2"/>
      <c r="HI630" s="2"/>
      <c r="HJ630" s="2"/>
      <c r="HK630" s="2"/>
      <c r="HL630" s="2"/>
      <c r="HM630" s="2"/>
      <c r="HN630" s="2"/>
      <c r="HO630" s="2"/>
      <c r="HP630" s="2"/>
      <c r="HQ630" s="2"/>
      <c r="HR630" s="2"/>
      <c r="HS630" s="2"/>
      <c r="HT630" s="2"/>
      <c r="HU630" s="2"/>
      <c r="HV630" s="2"/>
      <c r="HW630" s="2"/>
      <c r="HX630" s="2"/>
      <c r="HY630" s="2"/>
      <c r="HZ630" s="2"/>
      <c r="IA630" s="2"/>
      <c r="IB630" s="2"/>
      <c r="IC630" s="2"/>
      <c r="ID630" s="2"/>
      <c r="IE630" s="2"/>
      <c r="IF630" s="2"/>
      <c r="IG630" s="2"/>
      <c r="IH630" s="2"/>
      <c r="II630" s="2"/>
      <c r="IJ630" s="2"/>
      <c r="IK630" s="2"/>
      <c r="IL630" s="2"/>
      <c r="IM630" s="2"/>
      <c r="IN630" s="2"/>
      <c r="IO630" s="2"/>
      <c r="IP630" s="2"/>
      <c r="IQ630" s="2"/>
    </row>
    <row r="631" spans="1:251" s="34" customFormat="1" ht="12.75" x14ac:dyDescent="0.2">
      <c r="A631" s="3"/>
      <c r="B631" s="5"/>
      <c r="C631" s="5"/>
      <c r="D631" s="5"/>
      <c r="E631" s="4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  <c r="DN631" s="2"/>
      <c r="DO631" s="2"/>
      <c r="DP631" s="2"/>
      <c r="DQ631" s="2"/>
      <c r="DR631" s="2"/>
      <c r="DS631" s="2"/>
      <c r="DT631" s="2"/>
      <c r="DU631" s="2"/>
      <c r="DV631" s="2"/>
      <c r="DW631" s="2"/>
      <c r="DX631" s="2"/>
      <c r="DY631" s="2"/>
      <c r="DZ631" s="2"/>
      <c r="EA631" s="2"/>
      <c r="EB631" s="2"/>
      <c r="EC631" s="2"/>
      <c r="ED631" s="2"/>
      <c r="EE631" s="2"/>
      <c r="EF631" s="2"/>
      <c r="EG631" s="2"/>
      <c r="EH631" s="2"/>
      <c r="EI631" s="2"/>
      <c r="EJ631" s="2"/>
      <c r="EK631" s="2"/>
      <c r="EL631" s="2"/>
      <c r="EM631" s="2"/>
      <c r="EN631" s="2"/>
      <c r="EO631" s="2"/>
      <c r="EP631" s="2"/>
      <c r="EQ631" s="2"/>
      <c r="ER631" s="2"/>
      <c r="ES631" s="2"/>
      <c r="ET631" s="2"/>
      <c r="EU631" s="2"/>
      <c r="EV631" s="2"/>
      <c r="EW631" s="2"/>
      <c r="EX631" s="2"/>
      <c r="EY631" s="2"/>
      <c r="EZ631" s="2"/>
      <c r="FA631" s="2"/>
      <c r="FB631" s="2"/>
      <c r="FC631" s="2"/>
      <c r="FD631" s="2"/>
      <c r="FE631" s="2"/>
      <c r="FF631" s="2"/>
      <c r="FG631" s="2"/>
      <c r="FH631" s="2"/>
      <c r="FI631" s="2"/>
      <c r="FJ631" s="2"/>
      <c r="FK631" s="2"/>
      <c r="FL631" s="2"/>
      <c r="FM631" s="2"/>
      <c r="FN631" s="2"/>
      <c r="FO631" s="2"/>
      <c r="FP631" s="2"/>
      <c r="FQ631" s="2"/>
      <c r="FR631" s="2"/>
      <c r="FS631" s="2"/>
      <c r="FT631" s="2"/>
      <c r="FU631" s="2"/>
      <c r="FV631" s="2"/>
      <c r="FW631" s="2"/>
      <c r="FX631" s="2"/>
      <c r="FY631" s="2"/>
      <c r="FZ631" s="2"/>
      <c r="GA631" s="2"/>
      <c r="GB631" s="2"/>
      <c r="GC631" s="2"/>
      <c r="GD631" s="2"/>
      <c r="GE631" s="2"/>
      <c r="GF631" s="2"/>
      <c r="GG631" s="2"/>
      <c r="GH631" s="2"/>
      <c r="GI631" s="2"/>
      <c r="GJ631" s="2"/>
      <c r="GK631" s="2"/>
      <c r="GL631" s="2"/>
      <c r="GM631" s="2"/>
      <c r="GN631" s="2"/>
      <c r="GO631" s="2"/>
      <c r="GP631" s="2"/>
      <c r="GQ631" s="2"/>
      <c r="GR631" s="2"/>
      <c r="GS631" s="2"/>
      <c r="GT631" s="2"/>
      <c r="GU631" s="2"/>
      <c r="GV631" s="2"/>
      <c r="GW631" s="2"/>
      <c r="GX631" s="2"/>
      <c r="GY631" s="2"/>
      <c r="GZ631" s="2"/>
      <c r="HA631" s="2"/>
      <c r="HB631" s="2"/>
      <c r="HC631" s="2"/>
      <c r="HD631" s="2"/>
      <c r="HE631" s="2"/>
      <c r="HF631" s="2"/>
      <c r="HG631" s="2"/>
      <c r="HH631" s="2"/>
      <c r="HI631" s="2"/>
      <c r="HJ631" s="2"/>
      <c r="HK631" s="2"/>
      <c r="HL631" s="2"/>
      <c r="HM631" s="2"/>
      <c r="HN631" s="2"/>
      <c r="HO631" s="2"/>
      <c r="HP631" s="2"/>
      <c r="HQ631" s="2"/>
      <c r="HR631" s="2"/>
      <c r="HS631" s="2"/>
      <c r="HT631" s="2"/>
      <c r="HU631" s="2"/>
      <c r="HV631" s="2"/>
      <c r="HW631" s="2"/>
      <c r="HX631" s="2"/>
      <c r="HY631" s="2"/>
      <c r="HZ631" s="2"/>
      <c r="IA631" s="2"/>
      <c r="IB631" s="2"/>
      <c r="IC631" s="2"/>
      <c r="ID631" s="2"/>
      <c r="IE631" s="2"/>
      <c r="IF631" s="2"/>
      <c r="IG631" s="2"/>
      <c r="IH631" s="2"/>
      <c r="II631" s="2"/>
      <c r="IJ631" s="2"/>
      <c r="IK631" s="2"/>
      <c r="IL631" s="2"/>
      <c r="IM631" s="2"/>
      <c r="IN631" s="2"/>
      <c r="IO631" s="2"/>
      <c r="IP631" s="2"/>
      <c r="IQ631" s="2"/>
    </row>
    <row r="632" spans="1:251" s="34" customFormat="1" ht="12.75" x14ac:dyDescent="0.2">
      <c r="A632" s="3"/>
      <c r="B632" s="5"/>
      <c r="C632" s="5"/>
      <c r="D632" s="5"/>
      <c r="E632" s="4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  <c r="DN632" s="2"/>
      <c r="DO632" s="2"/>
      <c r="DP632" s="2"/>
      <c r="DQ632" s="2"/>
      <c r="DR632" s="2"/>
      <c r="DS632" s="2"/>
      <c r="DT632" s="2"/>
      <c r="DU632" s="2"/>
      <c r="DV632" s="2"/>
      <c r="DW632" s="2"/>
      <c r="DX632" s="2"/>
      <c r="DY632" s="2"/>
      <c r="DZ632" s="2"/>
      <c r="EA632" s="2"/>
      <c r="EB632" s="2"/>
      <c r="EC632" s="2"/>
      <c r="ED632" s="2"/>
      <c r="EE632" s="2"/>
      <c r="EF632" s="2"/>
      <c r="EG632" s="2"/>
      <c r="EH632" s="2"/>
      <c r="EI632" s="2"/>
      <c r="EJ632" s="2"/>
      <c r="EK632" s="2"/>
      <c r="EL632" s="2"/>
      <c r="EM632" s="2"/>
      <c r="EN632" s="2"/>
      <c r="EO632" s="2"/>
      <c r="EP632" s="2"/>
      <c r="EQ632" s="2"/>
      <c r="ER632" s="2"/>
      <c r="ES632" s="2"/>
      <c r="ET632" s="2"/>
      <c r="EU632" s="2"/>
      <c r="EV632" s="2"/>
      <c r="EW632" s="2"/>
      <c r="EX632" s="2"/>
      <c r="EY632" s="2"/>
      <c r="EZ632" s="2"/>
      <c r="FA632" s="2"/>
      <c r="FB632" s="2"/>
      <c r="FC632" s="2"/>
      <c r="FD632" s="2"/>
      <c r="FE632" s="2"/>
      <c r="FF632" s="2"/>
      <c r="FG632" s="2"/>
      <c r="FH632" s="2"/>
      <c r="FI632" s="2"/>
      <c r="FJ632" s="2"/>
      <c r="FK632" s="2"/>
      <c r="FL632" s="2"/>
      <c r="FM632" s="2"/>
      <c r="FN632" s="2"/>
      <c r="FO632" s="2"/>
      <c r="FP632" s="2"/>
      <c r="FQ632" s="2"/>
      <c r="FR632" s="2"/>
      <c r="FS632" s="2"/>
      <c r="FT632" s="2"/>
      <c r="FU632" s="2"/>
      <c r="FV632" s="2"/>
      <c r="FW632" s="2"/>
      <c r="FX632" s="2"/>
      <c r="FY632" s="2"/>
      <c r="FZ632" s="2"/>
      <c r="GA632" s="2"/>
      <c r="GB632" s="2"/>
      <c r="GC632" s="2"/>
      <c r="GD632" s="2"/>
      <c r="GE632" s="2"/>
      <c r="GF632" s="2"/>
      <c r="GG632" s="2"/>
      <c r="GH632" s="2"/>
      <c r="GI632" s="2"/>
      <c r="GJ632" s="2"/>
      <c r="GK632" s="2"/>
      <c r="GL632" s="2"/>
      <c r="GM632" s="2"/>
      <c r="GN632" s="2"/>
      <c r="GO632" s="2"/>
      <c r="GP632" s="2"/>
      <c r="GQ632" s="2"/>
      <c r="GR632" s="2"/>
      <c r="GS632" s="2"/>
      <c r="GT632" s="2"/>
      <c r="GU632" s="2"/>
      <c r="GV632" s="2"/>
      <c r="GW632" s="2"/>
      <c r="GX632" s="2"/>
      <c r="GY632" s="2"/>
      <c r="GZ632" s="2"/>
      <c r="HA632" s="2"/>
      <c r="HB632" s="2"/>
      <c r="HC632" s="2"/>
      <c r="HD632" s="2"/>
      <c r="HE632" s="2"/>
      <c r="HF632" s="2"/>
      <c r="HG632" s="2"/>
      <c r="HH632" s="2"/>
      <c r="HI632" s="2"/>
      <c r="HJ632" s="2"/>
      <c r="HK632" s="2"/>
      <c r="HL632" s="2"/>
      <c r="HM632" s="2"/>
      <c r="HN632" s="2"/>
      <c r="HO632" s="2"/>
      <c r="HP632" s="2"/>
      <c r="HQ632" s="2"/>
      <c r="HR632" s="2"/>
      <c r="HS632" s="2"/>
      <c r="HT632" s="2"/>
      <c r="HU632" s="2"/>
      <c r="HV632" s="2"/>
      <c r="HW632" s="2"/>
      <c r="HX632" s="2"/>
      <c r="HY632" s="2"/>
      <c r="HZ632" s="2"/>
      <c r="IA632" s="2"/>
      <c r="IB632" s="2"/>
      <c r="IC632" s="2"/>
      <c r="ID632" s="2"/>
      <c r="IE632" s="2"/>
      <c r="IF632" s="2"/>
      <c r="IG632" s="2"/>
      <c r="IH632" s="2"/>
      <c r="II632" s="2"/>
      <c r="IJ632" s="2"/>
      <c r="IK632" s="2"/>
      <c r="IL632" s="2"/>
      <c r="IM632" s="2"/>
      <c r="IN632" s="2"/>
      <c r="IO632" s="2"/>
      <c r="IP632" s="2"/>
      <c r="IQ632" s="2"/>
    </row>
    <row r="633" spans="1:251" s="34" customFormat="1" ht="12.75" x14ac:dyDescent="0.2">
      <c r="A633" s="3"/>
      <c r="B633" s="5"/>
      <c r="C633" s="5"/>
      <c r="D633" s="5"/>
      <c r="E633" s="4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  <c r="DN633" s="2"/>
      <c r="DO633" s="2"/>
      <c r="DP633" s="2"/>
      <c r="DQ633" s="2"/>
      <c r="DR633" s="2"/>
      <c r="DS633" s="2"/>
      <c r="DT633" s="2"/>
      <c r="DU633" s="2"/>
      <c r="DV633" s="2"/>
      <c r="DW633" s="2"/>
      <c r="DX633" s="2"/>
      <c r="DY633" s="2"/>
      <c r="DZ633" s="2"/>
      <c r="EA633" s="2"/>
      <c r="EB633" s="2"/>
      <c r="EC633" s="2"/>
      <c r="ED633" s="2"/>
      <c r="EE633" s="2"/>
      <c r="EF633" s="2"/>
      <c r="EG633" s="2"/>
      <c r="EH633" s="2"/>
      <c r="EI633" s="2"/>
      <c r="EJ633" s="2"/>
      <c r="EK633" s="2"/>
      <c r="EL633" s="2"/>
      <c r="EM633" s="2"/>
      <c r="EN633" s="2"/>
      <c r="EO633" s="2"/>
      <c r="EP633" s="2"/>
      <c r="EQ633" s="2"/>
      <c r="ER633" s="2"/>
      <c r="ES633" s="2"/>
      <c r="ET633" s="2"/>
      <c r="EU633" s="2"/>
      <c r="EV633" s="2"/>
      <c r="EW633" s="2"/>
      <c r="EX633" s="2"/>
      <c r="EY633" s="2"/>
      <c r="EZ633" s="2"/>
      <c r="FA633" s="2"/>
      <c r="FB633" s="2"/>
      <c r="FC633" s="2"/>
      <c r="FD633" s="2"/>
      <c r="FE633" s="2"/>
      <c r="FF633" s="2"/>
      <c r="FG633" s="2"/>
      <c r="FH633" s="2"/>
      <c r="FI633" s="2"/>
      <c r="FJ633" s="2"/>
      <c r="FK633" s="2"/>
      <c r="FL633" s="2"/>
      <c r="FM633" s="2"/>
      <c r="FN633" s="2"/>
      <c r="FO633" s="2"/>
      <c r="FP633" s="2"/>
      <c r="FQ633" s="2"/>
      <c r="FR633" s="2"/>
      <c r="FS633" s="2"/>
      <c r="FT633" s="2"/>
      <c r="FU633" s="2"/>
      <c r="FV633" s="2"/>
      <c r="FW633" s="2"/>
      <c r="FX633" s="2"/>
      <c r="FY633" s="2"/>
      <c r="FZ633" s="2"/>
      <c r="GA633" s="2"/>
      <c r="GB633" s="2"/>
      <c r="GC633" s="2"/>
      <c r="GD633" s="2"/>
      <c r="GE633" s="2"/>
      <c r="GF633" s="2"/>
      <c r="GG633" s="2"/>
      <c r="GH633" s="2"/>
      <c r="GI633" s="2"/>
      <c r="GJ633" s="2"/>
      <c r="GK633" s="2"/>
      <c r="GL633" s="2"/>
      <c r="GM633" s="2"/>
      <c r="GN633" s="2"/>
      <c r="GO633" s="2"/>
      <c r="GP633" s="2"/>
      <c r="GQ633" s="2"/>
      <c r="GR633" s="2"/>
      <c r="GS633" s="2"/>
      <c r="GT633" s="2"/>
      <c r="GU633" s="2"/>
      <c r="GV633" s="2"/>
      <c r="GW633" s="2"/>
      <c r="GX633" s="2"/>
      <c r="GY633" s="2"/>
      <c r="GZ633" s="2"/>
      <c r="HA633" s="2"/>
      <c r="HB633" s="2"/>
      <c r="HC633" s="2"/>
      <c r="HD633" s="2"/>
      <c r="HE633" s="2"/>
      <c r="HF633" s="2"/>
      <c r="HG633" s="2"/>
      <c r="HH633" s="2"/>
      <c r="HI633" s="2"/>
      <c r="HJ633" s="2"/>
      <c r="HK633" s="2"/>
      <c r="HL633" s="2"/>
      <c r="HM633" s="2"/>
      <c r="HN633" s="2"/>
      <c r="HO633" s="2"/>
      <c r="HP633" s="2"/>
      <c r="HQ633" s="2"/>
      <c r="HR633" s="2"/>
      <c r="HS633" s="2"/>
      <c r="HT633" s="2"/>
      <c r="HU633" s="2"/>
      <c r="HV633" s="2"/>
      <c r="HW633" s="2"/>
      <c r="HX633" s="2"/>
      <c r="HY633" s="2"/>
      <c r="HZ633" s="2"/>
      <c r="IA633" s="2"/>
      <c r="IB633" s="2"/>
      <c r="IC633" s="2"/>
      <c r="ID633" s="2"/>
      <c r="IE633" s="2"/>
      <c r="IF633" s="2"/>
      <c r="IG633" s="2"/>
      <c r="IH633" s="2"/>
      <c r="II633" s="2"/>
      <c r="IJ633" s="2"/>
      <c r="IK633" s="2"/>
      <c r="IL633" s="2"/>
      <c r="IM633" s="2"/>
      <c r="IN633" s="2"/>
      <c r="IO633" s="2"/>
      <c r="IP633" s="2"/>
      <c r="IQ633" s="2"/>
    </row>
    <row r="634" spans="1:251" s="34" customFormat="1" ht="12.75" x14ac:dyDescent="0.2">
      <c r="A634" s="3"/>
      <c r="B634" s="5"/>
      <c r="C634" s="5"/>
      <c r="D634" s="5"/>
      <c r="E634" s="4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  <c r="DN634" s="2"/>
      <c r="DO634" s="2"/>
      <c r="DP634" s="2"/>
      <c r="DQ634" s="2"/>
      <c r="DR634" s="2"/>
      <c r="DS634" s="2"/>
      <c r="DT634" s="2"/>
      <c r="DU634" s="2"/>
      <c r="DV634" s="2"/>
      <c r="DW634" s="2"/>
      <c r="DX634" s="2"/>
      <c r="DY634" s="2"/>
      <c r="DZ634" s="2"/>
      <c r="EA634" s="2"/>
      <c r="EB634" s="2"/>
      <c r="EC634" s="2"/>
      <c r="ED634" s="2"/>
      <c r="EE634" s="2"/>
      <c r="EF634" s="2"/>
      <c r="EG634" s="2"/>
      <c r="EH634" s="2"/>
      <c r="EI634" s="2"/>
      <c r="EJ634" s="2"/>
      <c r="EK634" s="2"/>
      <c r="EL634" s="2"/>
      <c r="EM634" s="2"/>
      <c r="EN634" s="2"/>
      <c r="EO634" s="2"/>
      <c r="EP634" s="2"/>
      <c r="EQ634" s="2"/>
      <c r="ER634" s="2"/>
      <c r="ES634" s="2"/>
      <c r="ET634" s="2"/>
      <c r="EU634" s="2"/>
      <c r="EV634" s="2"/>
      <c r="EW634" s="2"/>
      <c r="EX634" s="2"/>
      <c r="EY634" s="2"/>
      <c r="EZ634" s="2"/>
      <c r="FA634" s="2"/>
      <c r="FB634" s="2"/>
      <c r="FC634" s="2"/>
      <c r="FD634" s="2"/>
      <c r="FE634" s="2"/>
      <c r="FF634" s="2"/>
      <c r="FG634" s="2"/>
      <c r="FH634" s="2"/>
      <c r="FI634" s="2"/>
      <c r="FJ634" s="2"/>
      <c r="FK634" s="2"/>
      <c r="FL634" s="2"/>
      <c r="FM634" s="2"/>
      <c r="FN634" s="2"/>
      <c r="FO634" s="2"/>
      <c r="FP634" s="2"/>
      <c r="FQ634" s="2"/>
      <c r="FR634" s="2"/>
      <c r="FS634" s="2"/>
      <c r="FT634" s="2"/>
      <c r="FU634" s="2"/>
      <c r="FV634" s="2"/>
      <c r="FW634" s="2"/>
      <c r="FX634" s="2"/>
      <c r="FY634" s="2"/>
      <c r="FZ634" s="2"/>
      <c r="GA634" s="2"/>
      <c r="GB634" s="2"/>
      <c r="GC634" s="2"/>
      <c r="GD634" s="2"/>
      <c r="GE634" s="2"/>
      <c r="GF634" s="2"/>
      <c r="GG634" s="2"/>
      <c r="GH634" s="2"/>
      <c r="GI634" s="2"/>
      <c r="GJ634" s="2"/>
      <c r="GK634" s="2"/>
      <c r="GL634" s="2"/>
      <c r="GM634" s="2"/>
      <c r="GN634" s="2"/>
      <c r="GO634" s="2"/>
      <c r="GP634" s="2"/>
      <c r="GQ634" s="2"/>
      <c r="GR634" s="2"/>
      <c r="GS634" s="2"/>
      <c r="GT634" s="2"/>
      <c r="GU634" s="2"/>
      <c r="GV634" s="2"/>
      <c r="GW634" s="2"/>
      <c r="GX634" s="2"/>
      <c r="GY634" s="2"/>
      <c r="GZ634" s="2"/>
      <c r="HA634" s="2"/>
      <c r="HB634" s="2"/>
      <c r="HC634" s="2"/>
      <c r="HD634" s="2"/>
      <c r="HE634" s="2"/>
      <c r="HF634" s="2"/>
      <c r="HG634" s="2"/>
      <c r="HH634" s="2"/>
      <c r="HI634" s="2"/>
      <c r="HJ634" s="2"/>
      <c r="HK634" s="2"/>
      <c r="HL634" s="2"/>
      <c r="HM634" s="2"/>
      <c r="HN634" s="2"/>
      <c r="HO634" s="2"/>
      <c r="HP634" s="2"/>
      <c r="HQ634" s="2"/>
      <c r="HR634" s="2"/>
      <c r="HS634" s="2"/>
      <c r="HT634" s="2"/>
      <c r="HU634" s="2"/>
      <c r="HV634" s="2"/>
      <c r="HW634" s="2"/>
      <c r="HX634" s="2"/>
      <c r="HY634" s="2"/>
      <c r="HZ634" s="2"/>
      <c r="IA634" s="2"/>
      <c r="IB634" s="2"/>
      <c r="IC634" s="2"/>
      <c r="ID634" s="2"/>
      <c r="IE634" s="2"/>
      <c r="IF634" s="2"/>
      <c r="IG634" s="2"/>
      <c r="IH634" s="2"/>
      <c r="II634" s="2"/>
      <c r="IJ634" s="2"/>
      <c r="IK634" s="2"/>
      <c r="IL634" s="2"/>
      <c r="IM634" s="2"/>
      <c r="IN634" s="2"/>
      <c r="IO634" s="2"/>
      <c r="IP634" s="2"/>
      <c r="IQ634" s="2"/>
    </row>
    <row r="635" spans="1:251" s="34" customFormat="1" ht="12.75" x14ac:dyDescent="0.2">
      <c r="A635" s="3"/>
      <c r="B635" s="5"/>
      <c r="C635" s="5"/>
      <c r="D635" s="5"/>
      <c r="E635" s="4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  <c r="DN635" s="2"/>
      <c r="DO635" s="2"/>
      <c r="DP635" s="2"/>
      <c r="DQ635" s="2"/>
      <c r="DR635" s="2"/>
      <c r="DS635" s="2"/>
      <c r="DT635" s="2"/>
      <c r="DU635" s="2"/>
      <c r="DV635" s="2"/>
      <c r="DW635" s="2"/>
      <c r="DX635" s="2"/>
      <c r="DY635" s="2"/>
      <c r="DZ635" s="2"/>
      <c r="EA635" s="2"/>
      <c r="EB635" s="2"/>
      <c r="EC635" s="2"/>
      <c r="ED635" s="2"/>
      <c r="EE635" s="2"/>
      <c r="EF635" s="2"/>
      <c r="EG635" s="2"/>
      <c r="EH635" s="2"/>
      <c r="EI635" s="2"/>
      <c r="EJ635" s="2"/>
      <c r="EK635" s="2"/>
      <c r="EL635" s="2"/>
      <c r="EM635" s="2"/>
      <c r="EN635" s="2"/>
      <c r="EO635" s="2"/>
      <c r="EP635" s="2"/>
      <c r="EQ635" s="2"/>
      <c r="ER635" s="2"/>
      <c r="ES635" s="2"/>
      <c r="ET635" s="2"/>
      <c r="EU635" s="2"/>
      <c r="EV635" s="2"/>
      <c r="EW635" s="2"/>
      <c r="EX635" s="2"/>
      <c r="EY635" s="2"/>
      <c r="EZ635" s="2"/>
      <c r="FA635" s="2"/>
      <c r="FB635" s="2"/>
      <c r="FC635" s="2"/>
      <c r="FD635" s="2"/>
      <c r="FE635" s="2"/>
      <c r="FF635" s="2"/>
      <c r="FG635" s="2"/>
      <c r="FH635" s="2"/>
      <c r="FI635" s="2"/>
      <c r="FJ635" s="2"/>
      <c r="FK635" s="2"/>
      <c r="FL635" s="2"/>
      <c r="FM635" s="2"/>
      <c r="FN635" s="2"/>
      <c r="FO635" s="2"/>
      <c r="FP635" s="2"/>
      <c r="FQ635" s="2"/>
      <c r="FR635" s="2"/>
      <c r="FS635" s="2"/>
      <c r="FT635" s="2"/>
      <c r="FU635" s="2"/>
      <c r="FV635" s="2"/>
      <c r="FW635" s="2"/>
      <c r="FX635" s="2"/>
      <c r="FY635" s="2"/>
      <c r="FZ635" s="2"/>
      <c r="GA635" s="2"/>
      <c r="GB635" s="2"/>
      <c r="GC635" s="2"/>
      <c r="GD635" s="2"/>
      <c r="GE635" s="2"/>
      <c r="GF635" s="2"/>
      <c r="GG635" s="2"/>
      <c r="GH635" s="2"/>
      <c r="GI635" s="2"/>
      <c r="GJ635" s="2"/>
      <c r="GK635" s="2"/>
      <c r="GL635" s="2"/>
      <c r="GM635" s="2"/>
      <c r="GN635" s="2"/>
      <c r="GO635" s="2"/>
      <c r="GP635" s="2"/>
      <c r="GQ635" s="2"/>
      <c r="GR635" s="2"/>
      <c r="GS635" s="2"/>
      <c r="GT635" s="2"/>
      <c r="GU635" s="2"/>
      <c r="GV635" s="2"/>
      <c r="GW635" s="2"/>
      <c r="GX635" s="2"/>
      <c r="GY635" s="2"/>
      <c r="GZ635" s="2"/>
      <c r="HA635" s="2"/>
      <c r="HB635" s="2"/>
      <c r="HC635" s="2"/>
      <c r="HD635" s="2"/>
      <c r="HE635" s="2"/>
      <c r="HF635" s="2"/>
      <c r="HG635" s="2"/>
      <c r="HH635" s="2"/>
      <c r="HI635" s="2"/>
      <c r="HJ635" s="2"/>
      <c r="HK635" s="2"/>
      <c r="HL635" s="2"/>
      <c r="HM635" s="2"/>
      <c r="HN635" s="2"/>
      <c r="HO635" s="2"/>
      <c r="HP635" s="2"/>
      <c r="HQ635" s="2"/>
      <c r="HR635" s="2"/>
      <c r="HS635" s="2"/>
      <c r="HT635" s="2"/>
      <c r="HU635" s="2"/>
      <c r="HV635" s="2"/>
      <c r="HW635" s="2"/>
      <c r="HX635" s="2"/>
      <c r="HY635" s="2"/>
      <c r="HZ635" s="2"/>
      <c r="IA635" s="2"/>
      <c r="IB635" s="2"/>
      <c r="IC635" s="2"/>
      <c r="ID635" s="2"/>
      <c r="IE635" s="2"/>
      <c r="IF635" s="2"/>
      <c r="IG635" s="2"/>
      <c r="IH635" s="2"/>
      <c r="II635" s="2"/>
      <c r="IJ635" s="2"/>
      <c r="IK635" s="2"/>
      <c r="IL635" s="2"/>
      <c r="IM635" s="2"/>
      <c r="IN635" s="2"/>
      <c r="IO635" s="2"/>
      <c r="IP635" s="2"/>
      <c r="IQ635" s="2"/>
    </row>
    <row r="636" spans="1:251" s="34" customFormat="1" ht="12.75" x14ac:dyDescent="0.2">
      <c r="A636" s="3"/>
      <c r="B636" s="5"/>
      <c r="C636" s="5"/>
      <c r="D636" s="5"/>
      <c r="E636" s="4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  <c r="DN636" s="2"/>
      <c r="DO636" s="2"/>
      <c r="DP636" s="2"/>
      <c r="DQ636" s="2"/>
      <c r="DR636" s="2"/>
      <c r="DS636" s="2"/>
      <c r="DT636" s="2"/>
      <c r="DU636" s="2"/>
      <c r="DV636" s="2"/>
      <c r="DW636" s="2"/>
      <c r="DX636" s="2"/>
      <c r="DY636" s="2"/>
      <c r="DZ636" s="2"/>
      <c r="EA636" s="2"/>
      <c r="EB636" s="2"/>
      <c r="EC636" s="2"/>
      <c r="ED636" s="2"/>
      <c r="EE636" s="2"/>
      <c r="EF636" s="2"/>
      <c r="EG636" s="2"/>
      <c r="EH636" s="2"/>
      <c r="EI636" s="2"/>
      <c r="EJ636" s="2"/>
      <c r="EK636" s="2"/>
      <c r="EL636" s="2"/>
      <c r="EM636" s="2"/>
      <c r="EN636" s="2"/>
      <c r="EO636" s="2"/>
      <c r="EP636" s="2"/>
      <c r="EQ636" s="2"/>
      <c r="ER636" s="2"/>
      <c r="ES636" s="2"/>
      <c r="ET636" s="2"/>
      <c r="EU636" s="2"/>
      <c r="EV636" s="2"/>
      <c r="EW636" s="2"/>
      <c r="EX636" s="2"/>
      <c r="EY636" s="2"/>
      <c r="EZ636" s="2"/>
      <c r="FA636" s="2"/>
      <c r="FB636" s="2"/>
      <c r="FC636" s="2"/>
      <c r="FD636" s="2"/>
      <c r="FE636" s="2"/>
      <c r="FF636" s="2"/>
      <c r="FG636" s="2"/>
      <c r="FH636" s="2"/>
      <c r="FI636" s="2"/>
      <c r="FJ636" s="2"/>
      <c r="FK636" s="2"/>
      <c r="FL636" s="2"/>
      <c r="FM636" s="2"/>
      <c r="FN636" s="2"/>
      <c r="FO636" s="2"/>
      <c r="FP636" s="2"/>
      <c r="FQ636" s="2"/>
      <c r="FR636" s="2"/>
      <c r="FS636" s="2"/>
      <c r="FT636" s="2"/>
      <c r="FU636" s="2"/>
      <c r="FV636" s="2"/>
      <c r="FW636" s="2"/>
      <c r="FX636" s="2"/>
      <c r="FY636" s="2"/>
      <c r="FZ636" s="2"/>
      <c r="GA636" s="2"/>
      <c r="GB636" s="2"/>
      <c r="GC636" s="2"/>
      <c r="GD636" s="2"/>
      <c r="GE636" s="2"/>
      <c r="GF636" s="2"/>
      <c r="GG636" s="2"/>
      <c r="GH636" s="2"/>
      <c r="GI636" s="2"/>
      <c r="GJ636" s="2"/>
      <c r="GK636" s="2"/>
      <c r="GL636" s="2"/>
      <c r="GM636" s="2"/>
      <c r="GN636" s="2"/>
      <c r="GO636" s="2"/>
      <c r="GP636" s="2"/>
      <c r="GQ636" s="2"/>
      <c r="GR636" s="2"/>
      <c r="GS636" s="2"/>
      <c r="GT636" s="2"/>
      <c r="GU636" s="2"/>
      <c r="GV636" s="2"/>
      <c r="GW636" s="2"/>
      <c r="GX636" s="2"/>
      <c r="GY636" s="2"/>
      <c r="GZ636" s="2"/>
      <c r="HA636" s="2"/>
      <c r="HB636" s="2"/>
      <c r="HC636" s="2"/>
      <c r="HD636" s="2"/>
      <c r="HE636" s="2"/>
      <c r="HF636" s="2"/>
      <c r="HG636" s="2"/>
      <c r="HH636" s="2"/>
      <c r="HI636" s="2"/>
      <c r="HJ636" s="2"/>
      <c r="HK636" s="2"/>
      <c r="HL636" s="2"/>
      <c r="HM636" s="2"/>
      <c r="HN636" s="2"/>
      <c r="HO636" s="2"/>
      <c r="HP636" s="2"/>
      <c r="HQ636" s="2"/>
      <c r="HR636" s="2"/>
      <c r="HS636" s="2"/>
      <c r="HT636" s="2"/>
      <c r="HU636" s="2"/>
      <c r="HV636" s="2"/>
      <c r="HW636" s="2"/>
      <c r="HX636" s="2"/>
      <c r="HY636" s="2"/>
      <c r="HZ636" s="2"/>
      <c r="IA636" s="2"/>
      <c r="IB636" s="2"/>
      <c r="IC636" s="2"/>
      <c r="ID636" s="2"/>
      <c r="IE636" s="2"/>
      <c r="IF636" s="2"/>
      <c r="IG636" s="2"/>
      <c r="IH636" s="2"/>
      <c r="II636" s="2"/>
      <c r="IJ636" s="2"/>
      <c r="IK636" s="2"/>
      <c r="IL636" s="2"/>
      <c r="IM636" s="2"/>
      <c r="IN636" s="2"/>
      <c r="IO636" s="2"/>
      <c r="IP636" s="2"/>
      <c r="IQ636" s="2"/>
    </row>
    <row r="637" spans="1:251" s="34" customFormat="1" ht="12.75" x14ac:dyDescent="0.2">
      <c r="A637" s="3"/>
      <c r="B637" s="5"/>
      <c r="C637" s="5"/>
      <c r="D637" s="5"/>
      <c r="E637" s="4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  <c r="DN637" s="2"/>
      <c r="DO637" s="2"/>
      <c r="DP637" s="2"/>
      <c r="DQ637" s="2"/>
      <c r="DR637" s="2"/>
      <c r="DS637" s="2"/>
      <c r="DT637" s="2"/>
      <c r="DU637" s="2"/>
      <c r="DV637" s="2"/>
      <c r="DW637" s="2"/>
      <c r="DX637" s="2"/>
      <c r="DY637" s="2"/>
      <c r="DZ637" s="2"/>
      <c r="EA637" s="2"/>
      <c r="EB637" s="2"/>
      <c r="EC637" s="2"/>
      <c r="ED637" s="2"/>
      <c r="EE637" s="2"/>
      <c r="EF637" s="2"/>
      <c r="EG637" s="2"/>
      <c r="EH637" s="2"/>
      <c r="EI637" s="2"/>
      <c r="EJ637" s="2"/>
      <c r="EK637" s="2"/>
      <c r="EL637" s="2"/>
      <c r="EM637" s="2"/>
      <c r="EN637" s="2"/>
      <c r="EO637" s="2"/>
      <c r="EP637" s="2"/>
      <c r="EQ637" s="2"/>
      <c r="ER637" s="2"/>
      <c r="ES637" s="2"/>
      <c r="ET637" s="2"/>
      <c r="EU637" s="2"/>
      <c r="EV637" s="2"/>
      <c r="EW637" s="2"/>
      <c r="EX637" s="2"/>
      <c r="EY637" s="2"/>
      <c r="EZ637" s="2"/>
      <c r="FA637" s="2"/>
      <c r="FB637" s="2"/>
      <c r="FC637" s="2"/>
      <c r="FD637" s="2"/>
      <c r="FE637" s="2"/>
      <c r="FF637" s="2"/>
      <c r="FG637" s="2"/>
      <c r="FH637" s="2"/>
      <c r="FI637" s="2"/>
      <c r="FJ637" s="2"/>
      <c r="FK637" s="2"/>
      <c r="FL637" s="2"/>
      <c r="FM637" s="2"/>
      <c r="FN637" s="2"/>
      <c r="FO637" s="2"/>
      <c r="FP637" s="2"/>
      <c r="FQ637" s="2"/>
      <c r="FR637" s="2"/>
      <c r="FS637" s="2"/>
      <c r="FT637" s="2"/>
      <c r="FU637" s="2"/>
      <c r="FV637" s="2"/>
      <c r="FW637" s="2"/>
      <c r="FX637" s="2"/>
      <c r="FY637" s="2"/>
      <c r="FZ637" s="2"/>
      <c r="GA637" s="2"/>
      <c r="GB637" s="2"/>
      <c r="GC637" s="2"/>
      <c r="GD637" s="2"/>
      <c r="GE637" s="2"/>
      <c r="GF637" s="2"/>
      <c r="GG637" s="2"/>
      <c r="GH637" s="2"/>
      <c r="GI637" s="2"/>
      <c r="GJ637" s="2"/>
      <c r="GK637" s="2"/>
      <c r="GL637" s="2"/>
      <c r="GM637" s="2"/>
      <c r="GN637" s="2"/>
      <c r="GO637" s="2"/>
      <c r="GP637" s="2"/>
      <c r="GQ637" s="2"/>
      <c r="GR637" s="2"/>
      <c r="GS637" s="2"/>
      <c r="GT637" s="2"/>
      <c r="GU637" s="2"/>
      <c r="GV637" s="2"/>
      <c r="GW637" s="2"/>
      <c r="GX637" s="2"/>
      <c r="GY637" s="2"/>
      <c r="GZ637" s="2"/>
      <c r="HA637" s="2"/>
      <c r="HB637" s="2"/>
      <c r="HC637" s="2"/>
      <c r="HD637" s="2"/>
      <c r="HE637" s="2"/>
      <c r="HF637" s="2"/>
      <c r="HG637" s="2"/>
      <c r="HH637" s="2"/>
      <c r="HI637" s="2"/>
      <c r="HJ637" s="2"/>
      <c r="HK637" s="2"/>
      <c r="HL637" s="2"/>
      <c r="HM637" s="2"/>
      <c r="HN637" s="2"/>
      <c r="HO637" s="2"/>
      <c r="HP637" s="2"/>
      <c r="HQ637" s="2"/>
      <c r="HR637" s="2"/>
      <c r="HS637" s="2"/>
      <c r="HT637" s="2"/>
      <c r="HU637" s="2"/>
      <c r="HV637" s="2"/>
      <c r="HW637" s="2"/>
      <c r="HX637" s="2"/>
      <c r="HY637" s="2"/>
      <c r="HZ637" s="2"/>
      <c r="IA637" s="2"/>
      <c r="IB637" s="2"/>
      <c r="IC637" s="2"/>
      <c r="ID637" s="2"/>
      <c r="IE637" s="2"/>
      <c r="IF637" s="2"/>
      <c r="IG637" s="2"/>
      <c r="IH637" s="2"/>
      <c r="II637" s="2"/>
      <c r="IJ637" s="2"/>
      <c r="IK637" s="2"/>
      <c r="IL637" s="2"/>
      <c r="IM637" s="2"/>
      <c r="IN637" s="2"/>
      <c r="IO637" s="2"/>
      <c r="IP637" s="2"/>
      <c r="IQ637" s="2"/>
    </row>
    <row r="638" spans="1:251" s="34" customFormat="1" ht="12.75" x14ac:dyDescent="0.2">
      <c r="A638" s="3"/>
      <c r="B638" s="5"/>
      <c r="C638" s="5"/>
      <c r="D638" s="5"/>
      <c r="E638" s="4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  <c r="DN638" s="2"/>
      <c r="DO638" s="2"/>
      <c r="DP638" s="2"/>
      <c r="DQ638" s="2"/>
      <c r="DR638" s="2"/>
      <c r="DS638" s="2"/>
      <c r="DT638" s="2"/>
      <c r="DU638" s="2"/>
      <c r="DV638" s="2"/>
      <c r="DW638" s="2"/>
      <c r="DX638" s="2"/>
      <c r="DY638" s="2"/>
      <c r="DZ638" s="2"/>
      <c r="EA638" s="2"/>
      <c r="EB638" s="2"/>
      <c r="EC638" s="2"/>
      <c r="ED638" s="2"/>
      <c r="EE638" s="2"/>
      <c r="EF638" s="2"/>
      <c r="EG638" s="2"/>
      <c r="EH638" s="2"/>
      <c r="EI638" s="2"/>
      <c r="EJ638" s="2"/>
      <c r="EK638" s="2"/>
      <c r="EL638" s="2"/>
      <c r="EM638" s="2"/>
      <c r="EN638" s="2"/>
      <c r="EO638" s="2"/>
      <c r="EP638" s="2"/>
      <c r="EQ638" s="2"/>
      <c r="ER638" s="2"/>
      <c r="ES638" s="2"/>
      <c r="ET638" s="2"/>
      <c r="EU638" s="2"/>
      <c r="EV638" s="2"/>
      <c r="EW638" s="2"/>
      <c r="EX638" s="2"/>
      <c r="EY638" s="2"/>
      <c r="EZ638" s="2"/>
      <c r="FA638" s="2"/>
      <c r="FB638" s="2"/>
      <c r="FC638" s="2"/>
      <c r="FD638" s="2"/>
      <c r="FE638" s="2"/>
      <c r="FF638" s="2"/>
      <c r="FG638" s="2"/>
      <c r="FH638" s="2"/>
      <c r="FI638" s="2"/>
      <c r="FJ638" s="2"/>
      <c r="FK638" s="2"/>
      <c r="FL638" s="2"/>
      <c r="FM638" s="2"/>
      <c r="FN638" s="2"/>
      <c r="FO638" s="2"/>
      <c r="FP638" s="2"/>
      <c r="FQ638" s="2"/>
      <c r="FR638" s="2"/>
      <c r="FS638" s="2"/>
      <c r="FT638" s="2"/>
      <c r="FU638" s="2"/>
      <c r="FV638" s="2"/>
      <c r="FW638" s="2"/>
      <c r="FX638" s="2"/>
      <c r="FY638" s="2"/>
      <c r="FZ638" s="2"/>
      <c r="GA638" s="2"/>
      <c r="GB638" s="2"/>
      <c r="GC638" s="2"/>
      <c r="GD638" s="2"/>
      <c r="GE638" s="2"/>
      <c r="GF638" s="2"/>
      <c r="GG638" s="2"/>
      <c r="GH638" s="2"/>
      <c r="GI638" s="2"/>
      <c r="GJ638" s="2"/>
      <c r="GK638" s="2"/>
      <c r="GL638" s="2"/>
      <c r="GM638" s="2"/>
      <c r="GN638" s="2"/>
      <c r="GO638" s="2"/>
      <c r="GP638" s="2"/>
      <c r="GQ638" s="2"/>
      <c r="GR638" s="2"/>
      <c r="GS638" s="2"/>
      <c r="GT638" s="2"/>
      <c r="GU638" s="2"/>
      <c r="GV638" s="2"/>
      <c r="GW638" s="2"/>
      <c r="GX638" s="2"/>
      <c r="GY638" s="2"/>
      <c r="GZ638" s="2"/>
      <c r="HA638" s="2"/>
      <c r="HB638" s="2"/>
      <c r="HC638" s="2"/>
      <c r="HD638" s="2"/>
      <c r="HE638" s="2"/>
      <c r="HF638" s="2"/>
      <c r="HG638" s="2"/>
      <c r="HH638" s="2"/>
      <c r="HI638" s="2"/>
      <c r="HJ638" s="2"/>
      <c r="HK638" s="2"/>
      <c r="HL638" s="2"/>
      <c r="HM638" s="2"/>
      <c r="HN638" s="2"/>
      <c r="HO638" s="2"/>
      <c r="HP638" s="2"/>
      <c r="HQ638" s="2"/>
      <c r="HR638" s="2"/>
      <c r="HS638" s="2"/>
      <c r="HT638" s="2"/>
      <c r="HU638" s="2"/>
      <c r="HV638" s="2"/>
      <c r="HW638" s="2"/>
      <c r="HX638" s="2"/>
      <c r="HY638" s="2"/>
      <c r="HZ638" s="2"/>
      <c r="IA638" s="2"/>
      <c r="IB638" s="2"/>
      <c r="IC638" s="2"/>
      <c r="ID638" s="2"/>
      <c r="IE638" s="2"/>
      <c r="IF638" s="2"/>
      <c r="IG638" s="2"/>
      <c r="IH638" s="2"/>
      <c r="II638" s="2"/>
      <c r="IJ638" s="2"/>
      <c r="IK638" s="2"/>
      <c r="IL638" s="2"/>
      <c r="IM638" s="2"/>
      <c r="IN638" s="2"/>
      <c r="IO638" s="2"/>
      <c r="IP638" s="2"/>
      <c r="IQ638" s="2"/>
    </row>
    <row r="639" spans="1:251" s="34" customFormat="1" ht="12.75" x14ac:dyDescent="0.2">
      <c r="A639" s="3"/>
      <c r="B639" s="5"/>
      <c r="C639" s="5"/>
      <c r="D639" s="5"/>
      <c r="E639" s="4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  <c r="DN639" s="2"/>
      <c r="DO639" s="2"/>
      <c r="DP639" s="2"/>
      <c r="DQ639" s="2"/>
      <c r="DR639" s="2"/>
      <c r="DS639" s="2"/>
      <c r="DT639" s="2"/>
      <c r="DU639" s="2"/>
      <c r="DV639" s="2"/>
      <c r="DW639" s="2"/>
      <c r="DX639" s="2"/>
      <c r="DY639" s="2"/>
      <c r="DZ639" s="2"/>
      <c r="EA639" s="2"/>
      <c r="EB639" s="2"/>
      <c r="EC639" s="2"/>
      <c r="ED639" s="2"/>
      <c r="EE639" s="2"/>
      <c r="EF639" s="2"/>
      <c r="EG639" s="2"/>
      <c r="EH639" s="2"/>
      <c r="EI639" s="2"/>
      <c r="EJ639" s="2"/>
      <c r="EK639" s="2"/>
      <c r="EL639" s="2"/>
      <c r="EM639" s="2"/>
      <c r="EN639" s="2"/>
      <c r="EO639" s="2"/>
      <c r="EP639" s="2"/>
      <c r="EQ639" s="2"/>
      <c r="ER639" s="2"/>
      <c r="ES639" s="2"/>
      <c r="ET639" s="2"/>
      <c r="EU639" s="2"/>
      <c r="EV639" s="2"/>
      <c r="EW639" s="2"/>
      <c r="EX639" s="2"/>
      <c r="EY639" s="2"/>
      <c r="EZ639" s="2"/>
      <c r="FA639" s="2"/>
      <c r="FB639" s="2"/>
      <c r="FC639" s="2"/>
      <c r="FD639" s="2"/>
      <c r="FE639" s="2"/>
      <c r="FF639" s="2"/>
      <c r="FG639" s="2"/>
      <c r="FH639" s="2"/>
      <c r="FI639" s="2"/>
      <c r="FJ639" s="2"/>
      <c r="FK639" s="2"/>
      <c r="FL639" s="2"/>
      <c r="FM639" s="2"/>
      <c r="FN639" s="2"/>
      <c r="FO639" s="2"/>
      <c r="FP639" s="2"/>
      <c r="FQ639" s="2"/>
      <c r="FR639" s="2"/>
      <c r="FS639" s="2"/>
      <c r="FT639" s="2"/>
      <c r="FU639" s="2"/>
      <c r="FV639" s="2"/>
      <c r="FW639" s="2"/>
      <c r="FX639" s="2"/>
      <c r="FY639" s="2"/>
      <c r="FZ639" s="2"/>
      <c r="GA639" s="2"/>
      <c r="GB639" s="2"/>
      <c r="GC639" s="2"/>
      <c r="GD639" s="2"/>
      <c r="GE639" s="2"/>
      <c r="GF639" s="2"/>
      <c r="GG639" s="2"/>
      <c r="GH639" s="2"/>
      <c r="GI639" s="2"/>
      <c r="GJ639" s="2"/>
      <c r="GK639" s="2"/>
      <c r="GL639" s="2"/>
      <c r="GM639" s="2"/>
      <c r="GN639" s="2"/>
      <c r="GO639" s="2"/>
      <c r="GP639" s="2"/>
      <c r="GQ639" s="2"/>
      <c r="GR639" s="2"/>
      <c r="GS639" s="2"/>
      <c r="GT639" s="2"/>
      <c r="GU639" s="2"/>
      <c r="GV639" s="2"/>
      <c r="GW639" s="2"/>
      <c r="GX639" s="2"/>
      <c r="GY639" s="2"/>
      <c r="GZ639" s="2"/>
      <c r="HA639" s="2"/>
      <c r="HB639" s="2"/>
      <c r="HC639" s="2"/>
      <c r="HD639" s="2"/>
      <c r="HE639" s="2"/>
      <c r="HF639" s="2"/>
      <c r="HG639" s="2"/>
      <c r="HH639" s="2"/>
      <c r="HI639" s="2"/>
      <c r="HJ639" s="2"/>
      <c r="HK639" s="2"/>
      <c r="HL639" s="2"/>
      <c r="HM639" s="2"/>
      <c r="HN639" s="2"/>
      <c r="HO639" s="2"/>
      <c r="HP639" s="2"/>
      <c r="HQ639" s="2"/>
      <c r="HR639" s="2"/>
      <c r="HS639" s="2"/>
      <c r="HT639" s="2"/>
      <c r="HU639" s="2"/>
      <c r="HV639" s="2"/>
      <c r="HW639" s="2"/>
      <c r="HX639" s="2"/>
      <c r="HY639" s="2"/>
      <c r="HZ639" s="2"/>
      <c r="IA639" s="2"/>
      <c r="IB639" s="2"/>
      <c r="IC639" s="2"/>
      <c r="ID639" s="2"/>
      <c r="IE639" s="2"/>
      <c r="IF639" s="2"/>
      <c r="IG639" s="2"/>
      <c r="IH639" s="2"/>
      <c r="II639" s="2"/>
      <c r="IJ639" s="2"/>
      <c r="IK639" s="2"/>
      <c r="IL639" s="2"/>
      <c r="IM639" s="2"/>
      <c r="IN639" s="2"/>
      <c r="IO639" s="2"/>
      <c r="IP639" s="2"/>
      <c r="IQ639" s="2"/>
    </row>
    <row r="640" spans="1:251" s="34" customFormat="1" ht="12.75" x14ac:dyDescent="0.2">
      <c r="A640" s="3"/>
      <c r="B640" s="5"/>
      <c r="C640" s="5"/>
      <c r="D640" s="5"/>
      <c r="E640" s="4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  <c r="DN640" s="2"/>
      <c r="DO640" s="2"/>
      <c r="DP640" s="2"/>
      <c r="DQ640" s="2"/>
      <c r="DR640" s="2"/>
      <c r="DS640" s="2"/>
      <c r="DT640" s="2"/>
      <c r="DU640" s="2"/>
      <c r="DV640" s="2"/>
      <c r="DW640" s="2"/>
      <c r="DX640" s="2"/>
      <c r="DY640" s="2"/>
      <c r="DZ640" s="2"/>
      <c r="EA640" s="2"/>
      <c r="EB640" s="2"/>
      <c r="EC640" s="2"/>
      <c r="ED640" s="2"/>
      <c r="EE640" s="2"/>
      <c r="EF640" s="2"/>
      <c r="EG640" s="2"/>
      <c r="EH640" s="2"/>
      <c r="EI640" s="2"/>
      <c r="EJ640" s="2"/>
      <c r="EK640" s="2"/>
      <c r="EL640" s="2"/>
      <c r="EM640" s="2"/>
      <c r="EN640" s="2"/>
      <c r="EO640" s="2"/>
      <c r="EP640" s="2"/>
      <c r="EQ640" s="2"/>
      <c r="ER640" s="2"/>
      <c r="ES640" s="2"/>
      <c r="ET640" s="2"/>
      <c r="EU640" s="2"/>
      <c r="EV640" s="2"/>
      <c r="EW640" s="2"/>
      <c r="EX640" s="2"/>
      <c r="EY640" s="2"/>
      <c r="EZ640" s="2"/>
      <c r="FA640" s="2"/>
      <c r="FB640" s="2"/>
      <c r="FC640" s="2"/>
      <c r="FD640" s="2"/>
      <c r="FE640" s="2"/>
      <c r="FF640" s="2"/>
      <c r="FG640" s="2"/>
      <c r="FH640" s="2"/>
      <c r="FI640" s="2"/>
      <c r="FJ640" s="2"/>
      <c r="FK640" s="2"/>
      <c r="FL640" s="2"/>
      <c r="FM640" s="2"/>
      <c r="FN640" s="2"/>
      <c r="FO640" s="2"/>
      <c r="FP640" s="2"/>
      <c r="FQ640" s="2"/>
      <c r="FR640" s="2"/>
      <c r="FS640" s="2"/>
      <c r="FT640" s="2"/>
      <c r="FU640" s="2"/>
      <c r="FV640" s="2"/>
      <c r="FW640" s="2"/>
      <c r="FX640" s="2"/>
      <c r="FY640" s="2"/>
      <c r="FZ640" s="2"/>
      <c r="GA640" s="2"/>
      <c r="GB640" s="2"/>
      <c r="GC640" s="2"/>
      <c r="GD640" s="2"/>
      <c r="GE640" s="2"/>
      <c r="GF640" s="2"/>
      <c r="GG640" s="2"/>
      <c r="GH640" s="2"/>
      <c r="GI640" s="2"/>
      <c r="GJ640" s="2"/>
      <c r="GK640" s="2"/>
      <c r="GL640" s="2"/>
      <c r="GM640" s="2"/>
      <c r="GN640" s="2"/>
      <c r="GO640" s="2"/>
      <c r="GP640" s="2"/>
      <c r="GQ640" s="2"/>
      <c r="GR640" s="2"/>
      <c r="GS640" s="2"/>
      <c r="GT640" s="2"/>
      <c r="GU640" s="2"/>
      <c r="GV640" s="2"/>
      <c r="GW640" s="2"/>
      <c r="GX640" s="2"/>
      <c r="GY640" s="2"/>
      <c r="GZ640" s="2"/>
      <c r="HA640" s="2"/>
      <c r="HB640" s="2"/>
      <c r="HC640" s="2"/>
      <c r="HD640" s="2"/>
      <c r="HE640" s="2"/>
      <c r="HF640" s="2"/>
      <c r="HG640" s="2"/>
      <c r="HH640" s="2"/>
      <c r="HI640" s="2"/>
      <c r="HJ640" s="2"/>
      <c r="HK640" s="2"/>
      <c r="HL640" s="2"/>
      <c r="HM640" s="2"/>
      <c r="HN640" s="2"/>
      <c r="HO640" s="2"/>
      <c r="HP640" s="2"/>
      <c r="HQ640" s="2"/>
      <c r="HR640" s="2"/>
      <c r="HS640" s="2"/>
      <c r="HT640" s="2"/>
      <c r="HU640" s="2"/>
      <c r="HV640" s="2"/>
      <c r="HW640" s="2"/>
      <c r="HX640" s="2"/>
      <c r="HY640" s="2"/>
      <c r="HZ640" s="2"/>
      <c r="IA640" s="2"/>
      <c r="IB640" s="2"/>
      <c r="IC640" s="2"/>
      <c r="ID640" s="2"/>
      <c r="IE640" s="2"/>
      <c r="IF640" s="2"/>
      <c r="IG640" s="2"/>
      <c r="IH640" s="2"/>
      <c r="II640" s="2"/>
      <c r="IJ640" s="2"/>
      <c r="IK640" s="2"/>
      <c r="IL640" s="2"/>
      <c r="IM640" s="2"/>
      <c r="IN640" s="2"/>
      <c r="IO640" s="2"/>
      <c r="IP640" s="2"/>
      <c r="IQ640" s="2"/>
    </row>
    <row r="641" spans="1:251" s="34" customFormat="1" ht="12.75" x14ac:dyDescent="0.2">
      <c r="A641" s="3"/>
      <c r="B641" s="5"/>
      <c r="C641" s="5"/>
      <c r="D641" s="5"/>
      <c r="E641" s="4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  <c r="DN641" s="2"/>
      <c r="DO641" s="2"/>
      <c r="DP641" s="2"/>
      <c r="DQ641" s="2"/>
      <c r="DR641" s="2"/>
      <c r="DS641" s="2"/>
      <c r="DT641" s="2"/>
      <c r="DU641" s="2"/>
      <c r="DV641" s="2"/>
      <c r="DW641" s="2"/>
      <c r="DX641" s="2"/>
      <c r="DY641" s="2"/>
      <c r="DZ641" s="2"/>
      <c r="EA641" s="2"/>
      <c r="EB641" s="2"/>
      <c r="EC641" s="2"/>
      <c r="ED641" s="2"/>
      <c r="EE641" s="2"/>
      <c r="EF641" s="2"/>
      <c r="EG641" s="2"/>
      <c r="EH641" s="2"/>
      <c r="EI641" s="2"/>
      <c r="EJ641" s="2"/>
      <c r="EK641" s="2"/>
      <c r="EL641" s="2"/>
      <c r="EM641" s="2"/>
      <c r="EN641" s="2"/>
      <c r="EO641" s="2"/>
      <c r="EP641" s="2"/>
      <c r="EQ641" s="2"/>
      <c r="ER641" s="2"/>
      <c r="ES641" s="2"/>
      <c r="ET641" s="2"/>
      <c r="EU641" s="2"/>
      <c r="EV641" s="2"/>
      <c r="EW641" s="2"/>
      <c r="EX641" s="2"/>
      <c r="EY641" s="2"/>
      <c r="EZ641" s="2"/>
      <c r="FA641" s="2"/>
      <c r="FB641" s="2"/>
      <c r="FC641" s="2"/>
      <c r="FD641" s="2"/>
      <c r="FE641" s="2"/>
      <c r="FF641" s="2"/>
      <c r="FG641" s="2"/>
      <c r="FH641" s="2"/>
      <c r="FI641" s="2"/>
      <c r="FJ641" s="2"/>
      <c r="FK641" s="2"/>
      <c r="FL641" s="2"/>
      <c r="FM641" s="2"/>
      <c r="FN641" s="2"/>
      <c r="FO641" s="2"/>
      <c r="FP641" s="2"/>
      <c r="FQ641" s="2"/>
      <c r="FR641" s="2"/>
      <c r="FS641" s="2"/>
      <c r="FT641" s="2"/>
      <c r="FU641" s="2"/>
      <c r="FV641" s="2"/>
      <c r="FW641" s="2"/>
      <c r="FX641" s="2"/>
      <c r="FY641" s="2"/>
      <c r="FZ641" s="2"/>
      <c r="GA641" s="2"/>
      <c r="GB641" s="2"/>
      <c r="GC641" s="2"/>
      <c r="GD641" s="2"/>
      <c r="GE641" s="2"/>
      <c r="GF641" s="2"/>
      <c r="GG641" s="2"/>
      <c r="GH641" s="2"/>
      <c r="GI641" s="2"/>
      <c r="GJ641" s="2"/>
      <c r="GK641" s="2"/>
      <c r="GL641" s="2"/>
      <c r="GM641" s="2"/>
      <c r="GN641" s="2"/>
      <c r="GO641" s="2"/>
      <c r="GP641" s="2"/>
      <c r="GQ641" s="2"/>
      <c r="GR641" s="2"/>
      <c r="GS641" s="2"/>
      <c r="GT641" s="2"/>
      <c r="GU641" s="2"/>
      <c r="GV641" s="2"/>
      <c r="GW641" s="2"/>
      <c r="GX641" s="2"/>
      <c r="GY641" s="2"/>
      <c r="GZ641" s="2"/>
      <c r="HA641" s="2"/>
      <c r="HB641" s="2"/>
      <c r="HC641" s="2"/>
      <c r="HD641" s="2"/>
      <c r="HE641" s="2"/>
      <c r="HF641" s="2"/>
      <c r="HG641" s="2"/>
      <c r="HH641" s="2"/>
      <c r="HI641" s="2"/>
      <c r="HJ641" s="2"/>
      <c r="HK641" s="2"/>
      <c r="HL641" s="2"/>
      <c r="HM641" s="2"/>
      <c r="HN641" s="2"/>
      <c r="HO641" s="2"/>
      <c r="HP641" s="2"/>
      <c r="HQ641" s="2"/>
      <c r="HR641" s="2"/>
      <c r="HS641" s="2"/>
      <c r="HT641" s="2"/>
      <c r="HU641" s="2"/>
      <c r="HV641" s="2"/>
      <c r="HW641" s="2"/>
      <c r="HX641" s="2"/>
      <c r="HY641" s="2"/>
      <c r="HZ641" s="2"/>
      <c r="IA641" s="2"/>
      <c r="IB641" s="2"/>
      <c r="IC641" s="2"/>
      <c r="ID641" s="2"/>
      <c r="IE641" s="2"/>
      <c r="IF641" s="2"/>
      <c r="IG641" s="2"/>
      <c r="IH641" s="2"/>
      <c r="II641" s="2"/>
      <c r="IJ641" s="2"/>
      <c r="IK641" s="2"/>
      <c r="IL641" s="2"/>
      <c r="IM641" s="2"/>
      <c r="IN641" s="2"/>
      <c r="IO641" s="2"/>
      <c r="IP641" s="2"/>
      <c r="IQ641" s="2"/>
    </row>
    <row r="642" spans="1:251" s="34" customFormat="1" ht="12.75" x14ac:dyDescent="0.2">
      <c r="A642" s="3"/>
      <c r="B642" s="5"/>
      <c r="C642" s="5"/>
      <c r="D642" s="5"/>
      <c r="E642" s="4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  <c r="DN642" s="2"/>
      <c r="DO642" s="2"/>
      <c r="DP642" s="2"/>
      <c r="DQ642" s="2"/>
      <c r="DR642" s="2"/>
      <c r="DS642" s="2"/>
      <c r="DT642" s="2"/>
      <c r="DU642" s="2"/>
      <c r="DV642" s="2"/>
      <c r="DW642" s="2"/>
      <c r="DX642" s="2"/>
      <c r="DY642" s="2"/>
      <c r="DZ642" s="2"/>
      <c r="EA642" s="2"/>
      <c r="EB642" s="2"/>
      <c r="EC642" s="2"/>
      <c r="ED642" s="2"/>
      <c r="EE642" s="2"/>
      <c r="EF642" s="2"/>
      <c r="EG642" s="2"/>
      <c r="EH642" s="2"/>
      <c r="EI642" s="2"/>
      <c r="EJ642" s="2"/>
      <c r="EK642" s="2"/>
      <c r="EL642" s="2"/>
      <c r="EM642" s="2"/>
      <c r="EN642" s="2"/>
      <c r="EO642" s="2"/>
      <c r="EP642" s="2"/>
      <c r="EQ642" s="2"/>
      <c r="ER642" s="2"/>
      <c r="ES642" s="2"/>
      <c r="ET642" s="2"/>
      <c r="EU642" s="2"/>
      <c r="EV642" s="2"/>
      <c r="EW642" s="2"/>
      <c r="EX642" s="2"/>
      <c r="EY642" s="2"/>
      <c r="EZ642" s="2"/>
      <c r="FA642" s="2"/>
      <c r="FB642" s="2"/>
      <c r="FC642" s="2"/>
      <c r="FD642" s="2"/>
      <c r="FE642" s="2"/>
      <c r="FF642" s="2"/>
      <c r="FG642" s="2"/>
      <c r="FH642" s="2"/>
      <c r="FI642" s="2"/>
      <c r="FJ642" s="2"/>
      <c r="FK642" s="2"/>
      <c r="FL642" s="2"/>
      <c r="FM642" s="2"/>
      <c r="FN642" s="2"/>
      <c r="FO642" s="2"/>
      <c r="FP642" s="2"/>
      <c r="FQ642" s="2"/>
      <c r="FR642" s="2"/>
      <c r="FS642" s="2"/>
      <c r="FT642" s="2"/>
      <c r="FU642" s="2"/>
      <c r="FV642" s="2"/>
      <c r="FW642" s="2"/>
      <c r="FX642" s="2"/>
      <c r="FY642" s="2"/>
      <c r="FZ642" s="2"/>
      <c r="GA642" s="2"/>
      <c r="GB642" s="2"/>
      <c r="GC642" s="2"/>
      <c r="GD642" s="2"/>
      <c r="GE642" s="2"/>
      <c r="GF642" s="2"/>
      <c r="GG642" s="2"/>
      <c r="GH642" s="2"/>
      <c r="GI642" s="2"/>
      <c r="GJ642" s="2"/>
      <c r="GK642" s="2"/>
      <c r="GL642" s="2"/>
      <c r="GM642" s="2"/>
      <c r="GN642" s="2"/>
      <c r="GO642" s="2"/>
      <c r="GP642" s="2"/>
      <c r="GQ642" s="2"/>
      <c r="GR642" s="2"/>
      <c r="GS642" s="2"/>
      <c r="GT642" s="2"/>
      <c r="GU642" s="2"/>
      <c r="GV642" s="2"/>
      <c r="GW642" s="2"/>
      <c r="GX642" s="2"/>
      <c r="GY642" s="2"/>
      <c r="GZ642" s="2"/>
      <c r="HA642" s="2"/>
      <c r="HB642" s="2"/>
      <c r="HC642" s="2"/>
      <c r="HD642" s="2"/>
      <c r="HE642" s="2"/>
      <c r="HF642" s="2"/>
      <c r="HG642" s="2"/>
      <c r="HH642" s="2"/>
      <c r="HI642" s="2"/>
      <c r="HJ642" s="2"/>
      <c r="HK642" s="2"/>
      <c r="HL642" s="2"/>
      <c r="HM642" s="2"/>
      <c r="HN642" s="2"/>
      <c r="HO642" s="2"/>
      <c r="HP642" s="2"/>
      <c r="HQ642" s="2"/>
      <c r="HR642" s="2"/>
      <c r="HS642" s="2"/>
      <c r="HT642" s="2"/>
      <c r="HU642" s="2"/>
      <c r="HV642" s="2"/>
      <c r="HW642" s="2"/>
      <c r="HX642" s="2"/>
      <c r="HY642" s="2"/>
      <c r="HZ642" s="2"/>
      <c r="IA642" s="2"/>
      <c r="IB642" s="2"/>
      <c r="IC642" s="2"/>
      <c r="ID642" s="2"/>
      <c r="IE642" s="2"/>
      <c r="IF642" s="2"/>
      <c r="IG642" s="2"/>
      <c r="IH642" s="2"/>
      <c r="II642" s="2"/>
      <c r="IJ642" s="2"/>
      <c r="IK642" s="2"/>
      <c r="IL642" s="2"/>
      <c r="IM642" s="2"/>
      <c r="IN642" s="2"/>
      <c r="IO642" s="2"/>
      <c r="IP642" s="2"/>
      <c r="IQ642" s="2"/>
    </row>
    <row r="643" spans="1:251" s="34" customFormat="1" ht="12.75" x14ac:dyDescent="0.2">
      <c r="A643" s="3"/>
      <c r="B643" s="5"/>
      <c r="C643" s="5"/>
      <c r="D643" s="5"/>
      <c r="E643" s="4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  <c r="DN643" s="2"/>
      <c r="DO643" s="2"/>
      <c r="DP643" s="2"/>
      <c r="DQ643" s="2"/>
      <c r="DR643" s="2"/>
      <c r="DS643" s="2"/>
      <c r="DT643" s="2"/>
      <c r="DU643" s="2"/>
      <c r="DV643" s="2"/>
      <c r="DW643" s="2"/>
      <c r="DX643" s="2"/>
      <c r="DY643" s="2"/>
      <c r="DZ643" s="2"/>
      <c r="EA643" s="2"/>
      <c r="EB643" s="2"/>
      <c r="EC643" s="2"/>
      <c r="ED643" s="2"/>
      <c r="EE643" s="2"/>
      <c r="EF643" s="2"/>
      <c r="EG643" s="2"/>
      <c r="EH643" s="2"/>
      <c r="EI643" s="2"/>
      <c r="EJ643" s="2"/>
      <c r="EK643" s="2"/>
      <c r="EL643" s="2"/>
      <c r="EM643" s="2"/>
      <c r="EN643" s="2"/>
      <c r="EO643" s="2"/>
      <c r="EP643" s="2"/>
      <c r="EQ643" s="2"/>
      <c r="ER643" s="2"/>
      <c r="ES643" s="2"/>
      <c r="ET643" s="2"/>
      <c r="EU643" s="2"/>
      <c r="EV643" s="2"/>
      <c r="EW643" s="2"/>
      <c r="EX643" s="2"/>
      <c r="EY643" s="2"/>
      <c r="EZ643" s="2"/>
      <c r="FA643" s="2"/>
      <c r="FB643" s="2"/>
      <c r="FC643" s="2"/>
      <c r="FD643" s="2"/>
      <c r="FE643" s="2"/>
      <c r="FF643" s="2"/>
      <c r="FG643" s="2"/>
      <c r="FH643" s="2"/>
      <c r="FI643" s="2"/>
      <c r="FJ643" s="2"/>
      <c r="FK643" s="2"/>
      <c r="FL643" s="2"/>
      <c r="FM643" s="2"/>
      <c r="FN643" s="2"/>
      <c r="FO643" s="2"/>
      <c r="FP643" s="2"/>
      <c r="FQ643" s="2"/>
      <c r="FR643" s="2"/>
      <c r="FS643" s="2"/>
      <c r="FT643" s="2"/>
      <c r="FU643" s="2"/>
      <c r="FV643" s="2"/>
      <c r="FW643" s="2"/>
      <c r="FX643" s="2"/>
      <c r="FY643" s="2"/>
      <c r="FZ643" s="2"/>
      <c r="GA643" s="2"/>
      <c r="GB643" s="2"/>
      <c r="GC643" s="2"/>
      <c r="GD643" s="2"/>
      <c r="GE643" s="2"/>
      <c r="GF643" s="2"/>
      <c r="GG643" s="2"/>
      <c r="GH643" s="2"/>
      <c r="GI643" s="2"/>
      <c r="GJ643" s="2"/>
      <c r="GK643" s="2"/>
      <c r="GL643" s="2"/>
      <c r="GM643" s="2"/>
      <c r="GN643" s="2"/>
      <c r="GO643" s="2"/>
      <c r="GP643" s="2"/>
      <c r="GQ643" s="2"/>
      <c r="GR643" s="2"/>
      <c r="GS643" s="2"/>
      <c r="GT643" s="2"/>
      <c r="GU643" s="2"/>
      <c r="GV643" s="2"/>
      <c r="GW643" s="2"/>
      <c r="GX643" s="2"/>
      <c r="GY643" s="2"/>
      <c r="GZ643" s="2"/>
      <c r="HA643" s="2"/>
      <c r="HB643" s="2"/>
      <c r="HC643" s="2"/>
      <c r="HD643" s="2"/>
      <c r="HE643" s="2"/>
      <c r="HF643" s="2"/>
      <c r="HG643" s="2"/>
      <c r="HH643" s="2"/>
      <c r="HI643" s="2"/>
      <c r="HJ643" s="2"/>
      <c r="HK643" s="2"/>
      <c r="HL643" s="2"/>
      <c r="HM643" s="2"/>
      <c r="HN643" s="2"/>
      <c r="HO643" s="2"/>
      <c r="HP643" s="2"/>
      <c r="HQ643" s="2"/>
      <c r="HR643" s="2"/>
      <c r="HS643" s="2"/>
      <c r="HT643" s="2"/>
      <c r="HU643" s="2"/>
      <c r="HV643" s="2"/>
      <c r="HW643" s="2"/>
      <c r="HX643" s="2"/>
      <c r="HY643" s="2"/>
      <c r="HZ643" s="2"/>
      <c r="IA643" s="2"/>
      <c r="IB643" s="2"/>
      <c r="IC643" s="2"/>
      <c r="ID643" s="2"/>
      <c r="IE643" s="2"/>
      <c r="IF643" s="2"/>
      <c r="IG643" s="2"/>
      <c r="IH643" s="2"/>
      <c r="II643" s="2"/>
      <c r="IJ643" s="2"/>
      <c r="IK643" s="2"/>
      <c r="IL643" s="2"/>
      <c r="IM643" s="2"/>
      <c r="IN643" s="2"/>
      <c r="IO643" s="2"/>
      <c r="IP643" s="2"/>
      <c r="IQ643" s="2"/>
    </row>
    <row r="644" spans="1:251" s="34" customFormat="1" ht="12.75" x14ac:dyDescent="0.2">
      <c r="A644" s="3"/>
      <c r="B644" s="5"/>
      <c r="C644" s="5"/>
      <c r="D644" s="5"/>
      <c r="E644" s="4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  <c r="DN644" s="2"/>
      <c r="DO644" s="2"/>
      <c r="DP644" s="2"/>
      <c r="DQ644" s="2"/>
      <c r="DR644" s="2"/>
      <c r="DS644" s="2"/>
      <c r="DT644" s="2"/>
      <c r="DU644" s="2"/>
      <c r="DV644" s="2"/>
      <c r="DW644" s="2"/>
      <c r="DX644" s="2"/>
      <c r="DY644" s="2"/>
      <c r="DZ644" s="2"/>
      <c r="EA644" s="2"/>
      <c r="EB644" s="2"/>
      <c r="EC644" s="2"/>
      <c r="ED644" s="2"/>
      <c r="EE644" s="2"/>
      <c r="EF644" s="2"/>
      <c r="EG644" s="2"/>
      <c r="EH644" s="2"/>
      <c r="EI644" s="2"/>
      <c r="EJ644" s="2"/>
      <c r="EK644" s="2"/>
      <c r="EL644" s="2"/>
      <c r="EM644" s="2"/>
      <c r="EN644" s="2"/>
      <c r="EO644" s="2"/>
      <c r="EP644" s="2"/>
      <c r="EQ644" s="2"/>
      <c r="ER644" s="2"/>
      <c r="ES644" s="2"/>
      <c r="ET644" s="2"/>
      <c r="EU644" s="2"/>
      <c r="EV644" s="2"/>
      <c r="EW644" s="2"/>
      <c r="EX644" s="2"/>
      <c r="EY644" s="2"/>
      <c r="EZ644" s="2"/>
      <c r="FA644" s="2"/>
      <c r="FB644" s="2"/>
      <c r="FC644" s="2"/>
      <c r="FD644" s="2"/>
      <c r="FE644" s="2"/>
      <c r="FF644" s="2"/>
      <c r="FG644" s="2"/>
      <c r="FH644" s="2"/>
      <c r="FI644" s="2"/>
      <c r="FJ644" s="2"/>
      <c r="FK644" s="2"/>
      <c r="FL644" s="2"/>
      <c r="FM644" s="2"/>
      <c r="FN644" s="2"/>
      <c r="FO644" s="2"/>
      <c r="FP644" s="2"/>
      <c r="FQ644" s="2"/>
      <c r="FR644" s="2"/>
      <c r="FS644" s="2"/>
      <c r="FT644" s="2"/>
      <c r="FU644" s="2"/>
      <c r="FV644" s="2"/>
      <c r="FW644" s="2"/>
      <c r="FX644" s="2"/>
      <c r="FY644" s="2"/>
      <c r="FZ644" s="2"/>
      <c r="GA644" s="2"/>
      <c r="GB644" s="2"/>
      <c r="GC644" s="2"/>
      <c r="GD644" s="2"/>
      <c r="GE644" s="2"/>
      <c r="GF644" s="2"/>
      <c r="GG644" s="2"/>
      <c r="GH644" s="2"/>
      <c r="GI644" s="2"/>
      <c r="GJ644" s="2"/>
      <c r="GK644" s="2"/>
      <c r="GL644" s="2"/>
      <c r="GM644" s="2"/>
      <c r="GN644" s="2"/>
      <c r="GO644" s="2"/>
      <c r="GP644" s="2"/>
      <c r="GQ644" s="2"/>
      <c r="GR644" s="2"/>
      <c r="GS644" s="2"/>
      <c r="GT644" s="2"/>
      <c r="GU644" s="2"/>
      <c r="GV644" s="2"/>
      <c r="GW644" s="2"/>
      <c r="GX644" s="2"/>
      <c r="GY644" s="2"/>
      <c r="GZ644" s="2"/>
      <c r="HA644" s="2"/>
      <c r="HB644" s="2"/>
      <c r="HC644" s="2"/>
      <c r="HD644" s="2"/>
      <c r="HE644" s="2"/>
      <c r="HF644" s="2"/>
      <c r="HG644" s="2"/>
      <c r="HH644" s="2"/>
      <c r="HI644" s="2"/>
      <c r="HJ644" s="2"/>
      <c r="HK644" s="2"/>
      <c r="HL644" s="2"/>
      <c r="HM644" s="2"/>
      <c r="HN644" s="2"/>
      <c r="HO644" s="2"/>
      <c r="HP644" s="2"/>
      <c r="HQ644" s="2"/>
      <c r="HR644" s="2"/>
      <c r="HS644" s="2"/>
      <c r="HT644" s="2"/>
      <c r="HU644" s="2"/>
      <c r="HV644" s="2"/>
      <c r="HW644" s="2"/>
      <c r="HX644" s="2"/>
      <c r="HY644" s="2"/>
      <c r="HZ644" s="2"/>
      <c r="IA644" s="2"/>
      <c r="IB644" s="2"/>
      <c r="IC644" s="2"/>
      <c r="ID644" s="2"/>
      <c r="IE644" s="2"/>
      <c r="IF644" s="2"/>
      <c r="IG644" s="2"/>
      <c r="IH644" s="2"/>
      <c r="II644" s="2"/>
      <c r="IJ644" s="2"/>
      <c r="IK644" s="2"/>
      <c r="IL644" s="2"/>
      <c r="IM644" s="2"/>
      <c r="IN644" s="2"/>
      <c r="IO644" s="2"/>
      <c r="IP644" s="2"/>
      <c r="IQ644" s="2"/>
    </row>
    <row r="645" spans="1:251" s="34" customFormat="1" ht="12.75" x14ac:dyDescent="0.2">
      <c r="A645" s="3"/>
      <c r="B645" s="5"/>
      <c r="C645" s="5"/>
      <c r="D645" s="5"/>
      <c r="E645" s="4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  <c r="DN645" s="2"/>
      <c r="DO645" s="2"/>
      <c r="DP645" s="2"/>
      <c r="DQ645" s="2"/>
      <c r="DR645" s="2"/>
      <c r="DS645" s="2"/>
      <c r="DT645" s="2"/>
      <c r="DU645" s="2"/>
      <c r="DV645" s="2"/>
      <c r="DW645" s="2"/>
      <c r="DX645" s="2"/>
      <c r="DY645" s="2"/>
      <c r="DZ645" s="2"/>
      <c r="EA645" s="2"/>
      <c r="EB645" s="2"/>
      <c r="EC645" s="2"/>
      <c r="ED645" s="2"/>
      <c r="EE645" s="2"/>
      <c r="EF645" s="2"/>
      <c r="EG645" s="2"/>
      <c r="EH645" s="2"/>
      <c r="EI645" s="2"/>
      <c r="EJ645" s="2"/>
      <c r="EK645" s="2"/>
      <c r="EL645" s="2"/>
      <c r="EM645" s="2"/>
      <c r="EN645" s="2"/>
      <c r="EO645" s="2"/>
      <c r="EP645" s="2"/>
      <c r="EQ645" s="2"/>
      <c r="ER645" s="2"/>
      <c r="ES645" s="2"/>
      <c r="ET645" s="2"/>
      <c r="EU645" s="2"/>
      <c r="EV645" s="2"/>
      <c r="EW645" s="2"/>
      <c r="EX645" s="2"/>
      <c r="EY645" s="2"/>
      <c r="EZ645" s="2"/>
      <c r="FA645" s="2"/>
      <c r="FB645" s="2"/>
      <c r="FC645" s="2"/>
      <c r="FD645" s="2"/>
      <c r="FE645" s="2"/>
      <c r="FF645" s="2"/>
      <c r="FG645" s="2"/>
      <c r="FH645" s="2"/>
      <c r="FI645" s="2"/>
      <c r="FJ645" s="2"/>
      <c r="FK645" s="2"/>
      <c r="FL645" s="2"/>
      <c r="FM645" s="2"/>
      <c r="FN645" s="2"/>
      <c r="FO645" s="2"/>
      <c r="FP645" s="2"/>
      <c r="FQ645" s="2"/>
      <c r="FR645" s="2"/>
      <c r="FS645" s="2"/>
      <c r="FT645" s="2"/>
      <c r="FU645" s="2"/>
      <c r="FV645" s="2"/>
      <c r="FW645" s="2"/>
      <c r="FX645" s="2"/>
      <c r="FY645" s="2"/>
      <c r="FZ645" s="2"/>
      <c r="GA645" s="2"/>
      <c r="GB645" s="2"/>
      <c r="GC645" s="2"/>
      <c r="GD645" s="2"/>
      <c r="GE645" s="2"/>
      <c r="GF645" s="2"/>
      <c r="GG645" s="2"/>
      <c r="GH645" s="2"/>
      <c r="GI645" s="2"/>
      <c r="GJ645" s="2"/>
      <c r="GK645" s="2"/>
      <c r="GL645" s="2"/>
      <c r="GM645" s="2"/>
      <c r="GN645" s="2"/>
      <c r="GO645" s="2"/>
      <c r="GP645" s="2"/>
      <c r="GQ645" s="2"/>
      <c r="GR645" s="2"/>
      <c r="GS645" s="2"/>
      <c r="GT645" s="2"/>
      <c r="GU645" s="2"/>
      <c r="GV645" s="2"/>
      <c r="GW645" s="2"/>
      <c r="GX645" s="2"/>
      <c r="GY645" s="2"/>
      <c r="GZ645" s="2"/>
      <c r="HA645" s="2"/>
      <c r="HB645" s="2"/>
      <c r="HC645" s="2"/>
      <c r="HD645" s="2"/>
      <c r="HE645" s="2"/>
      <c r="HF645" s="2"/>
      <c r="HG645" s="2"/>
      <c r="HH645" s="2"/>
      <c r="HI645" s="2"/>
      <c r="HJ645" s="2"/>
      <c r="HK645" s="2"/>
      <c r="HL645" s="2"/>
      <c r="HM645" s="2"/>
      <c r="HN645" s="2"/>
      <c r="HO645" s="2"/>
      <c r="HP645" s="2"/>
      <c r="HQ645" s="2"/>
      <c r="HR645" s="2"/>
      <c r="HS645" s="2"/>
      <c r="HT645" s="2"/>
      <c r="HU645" s="2"/>
      <c r="HV645" s="2"/>
      <c r="HW645" s="2"/>
      <c r="HX645" s="2"/>
      <c r="HY645" s="2"/>
      <c r="HZ645" s="2"/>
      <c r="IA645" s="2"/>
      <c r="IB645" s="2"/>
      <c r="IC645" s="2"/>
      <c r="ID645" s="2"/>
      <c r="IE645" s="2"/>
      <c r="IF645" s="2"/>
      <c r="IG645" s="2"/>
      <c r="IH645" s="2"/>
      <c r="II645" s="2"/>
      <c r="IJ645" s="2"/>
      <c r="IK645" s="2"/>
      <c r="IL645" s="2"/>
      <c r="IM645" s="2"/>
      <c r="IN645" s="2"/>
      <c r="IO645" s="2"/>
      <c r="IP645" s="2"/>
      <c r="IQ645" s="2"/>
    </row>
  </sheetData>
  <mergeCells count="5">
    <mergeCell ref="D4:F4"/>
    <mergeCell ref="A6:F6"/>
    <mergeCell ref="E1:F1"/>
    <mergeCell ref="E2:F2"/>
    <mergeCell ref="E3:F3"/>
  </mergeCells>
  <pageMargins left="0.78740157480314965" right="0.19685039370078741" top="0.39370078740157483" bottom="0.39370078740157483" header="0" footer="0"/>
  <pageSetup paperSize="9" scale="94" orientation="portrait" r:id="rId1"/>
  <headerFooter alignWithMargins="0"/>
  <rowBreaks count="1" manualBreakCount="1">
    <brk id="52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FINu</cp:lastModifiedBy>
  <cp:lastPrinted>2021-05-20T05:42:54Z</cp:lastPrinted>
  <dcterms:created xsi:type="dcterms:W3CDTF">2020-10-15T01:28:09Z</dcterms:created>
  <dcterms:modified xsi:type="dcterms:W3CDTF">2021-05-28T05:51:41Z</dcterms:modified>
</cp:coreProperties>
</file>